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2" yWindow="156" windowWidth="12516" windowHeight="5988" activeTab="9"/>
  </bookViews>
  <sheets>
    <sheet name="AANAPISI2" sheetId="12" r:id="rId1"/>
    <sheet name="AANAPISI" sheetId="1" r:id="rId2"/>
    <sheet name="TRIO" sheetId="2" r:id="rId3"/>
    <sheet name="HIT" sheetId="3" r:id="rId4"/>
    <sheet name="HWI" sheetId="4" r:id="rId5"/>
    <sheet name="Personal Care" sheetId="6" r:id="rId6"/>
    <sheet name="NCAETC" sheetId="7" r:id="rId7"/>
    <sheet name="NCAETC CTE" sheetId="8" r:id="rId8"/>
    <sheet name="NCAETC HUB" sheetId="9" r:id="rId9"/>
    <sheet name="Summary" sheetId="11" r:id="rId10"/>
  </sheets>
  <definedNames>
    <definedName name="_xlnm.Print_Area" localSheetId="9">Summary!$A$1:$K$50</definedName>
  </definedNames>
  <calcPr calcId="145621"/>
</workbook>
</file>

<file path=xl/calcChain.xml><?xml version="1.0" encoding="utf-8"?>
<calcChain xmlns="http://schemas.openxmlformats.org/spreadsheetml/2006/main">
  <c r="D50" i="11" l="1"/>
  <c r="E50" i="11"/>
  <c r="F50" i="11"/>
  <c r="G50" i="11"/>
  <c r="H50" i="11"/>
  <c r="I50" i="11"/>
  <c r="J50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E38" i="11" l="1"/>
  <c r="E37" i="11"/>
  <c r="E40" i="11"/>
  <c r="E34" i="11"/>
  <c r="E33" i="11"/>
  <c r="E32" i="11"/>
  <c r="E31" i="11"/>
  <c r="E30" i="11"/>
  <c r="E41" i="11"/>
  <c r="E10" i="11"/>
  <c r="E47" i="11"/>
  <c r="K4" i="11" l="1"/>
  <c r="K5" i="11"/>
  <c r="F46" i="11" l="1"/>
  <c r="E46" i="11"/>
  <c r="K3" i="11" l="1"/>
  <c r="E43" i="11" l="1"/>
  <c r="D43" i="11"/>
  <c r="K50" i="11" l="1"/>
</calcChain>
</file>

<file path=xl/sharedStrings.xml><?xml version="1.0" encoding="utf-8"?>
<sst xmlns="http://schemas.openxmlformats.org/spreadsheetml/2006/main" count="423" uniqueCount="176">
  <si>
    <t>http://www2.ed.gov/programs/triostudsupp/index.html</t>
  </si>
  <si>
    <t>Other (________________)</t>
  </si>
  <si>
    <t>Dept of Health and  Human Services, Office of the Natl Coordination for Health Information Technology; ARRA Recovery Funds</t>
  </si>
  <si>
    <t>(formerly RHORC)</t>
  </si>
  <si>
    <t>2050 Talbert Drive, Suite 500, Chico, CA 95928</t>
  </si>
  <si>
    <t>U.S. Department of Education, OPE Federal TRIO Programs   1990 K Street, N.W., 7th Floor  Washington, DC 20006-8510</t>
  </si>
  <si>
    <t>Campus Manager</t>
  </si>
  <si>
    <t>charity.bowles@wvm.edu</t>
  </si>
  <si>
    <t>christina.oborn@wvm.edu</t>
  </si>
  <si>
    <t>http://www2.ed.gov/programs/aanapiccraa/contacts.html</t>
  </si>
  <si>
    <t>Campus Phone</t>
  </si>
  <si>
    <t>Acceptance Date</t>
  </si>
  <si>
    <t>***Contacts change</t>
  </si>
  <si>
    <t>5 years each</t>
  </si>
  <si>
    <t>Campus Email</t>
  </si>
  <si>
    <t>408-855-5190</t>
  </si>
  <si>
    <t>408-855-5203</t>
  </si>
  <si>
    <t>Charity Bowles</t>
  </si>
  <si>
    <t>September 2010</t>
  </si>
  <si>
    <t>CCC Chancellor's Office - Economic and Workforce Development Office</t>
  </si>
  <si>
    <t xml:space="preserve"> US Dept of ED- Title IV TRIO-SSS</t>
  </si>
  <si>
    <t>mike.hall@wvm.edu</t>
  </si>
  <si>
    <t>Reporting Date(s)</t>
  </si>
  <si>
    <t>$205,000 (11-12)</t>
  </si>
  <si>
    <t>TRIO_SSS/"ACCESS Program"</t>
  </si>
  <si>
    <t>Christina Oborn</t>
  </si>
  <si>
    <t>multiple midyear and annual reports</t>
  </si>
  <si>
    <t>to provide opportunities for academic development, assist students with basic college requirements, and to motivate students toward the successful completion of their postsecondary education.</t>
  </si>
  <si>
    <t>http://www2.ed.gov/programs/aanapiccraa/index.html</t>
  </si>
  <si>
    <t>Linda Zorn, Statewide Director, Butte College</t>
  </si>
  <si>
    <t>Waiting Period for Next App</t>
  </si>
  <si>
    <t>1919 Spanos Court, Sacramento, CA 95825</t>
  </si>
  <si>
    <t>Total Funded Years</t>
  </si>
  <si>
    <t>$400,000/yr for 5 years each</t>
  </si>
  <si>
    <t>$276,156/year for 5 years (3.1% reduction to funds in second year)</t>
  </si>
  <si>
    <t>Grantmaker</t>
  </si>
  <si>
    <t>U.S. Department of Education, OPE Higher Education Programs  Institutional Development and Undergraduate Education Service   Asian American and Native American Pacific Islander-Serving Institutions Program  1990 K Street, N.W., 6th Floor Washington, DC 20006-8512</t>
  </si>
  <si>
    <t>Asian American and Native American Pacific Islander-Serving Institutions Program (CCRAA) - Strengthening Institutions grant</t>
  </si>
  <si>
    <t>Many federal regulations describing un/allowable spending</t>
  </si>
  <si>
    <t>Amount Granted</t>
  </si>
  <si>
    <t>Description</t>
  </si>
  <si>
    <t xml:space="preserve"> US Dept of ED- Title III AANAPISI</t>
  </si>
  <si>
    <t>Website</t>
  </si>
  <si>
    <t>Contact</t>
  </si>
  <si>
    <t>$689,663 (Yr 1: $369,017, Yr 2: %320,646)</t>
  </si>
  <si>
    <t>2 yrs (April 2, 2010 - April 1, 2012)</t>
  </si>
  <si>
    <t>4 years</t>
  </si>
  <si>
    <t>Restrictions</t>
  </si>
  <si>
    <t>Grant Title</t>
  </si>
  <si>
    <t>Address</t>
  </si>
  <si>
    <t>http://www2.ed.gov/programs/triostudsupp/staff.html</t>
  </si>
  <si>
    <t>Working within the Bay Area region, the HWI Center at Mission College partners with industry, high schools, community colleges and 4 year universities to develop the workforce that is identified as needed by the health care industry.</t>
  </si>
  <si>
    <t>Quarterly</t>
  </si>
  <si>
    <t>www.ca-hwi.org</t>
  </si>
  <si>
    <t>Next application due sometime in May 2012 for 2012-13 year</t>
  </si>
  <si>
    <t>www.wrHealthIT.org;  www.missioncollege.edu/HealthITgrant</t>
  </si>
  <si>
    <t>Kim Sayles, HIT Grant Manager, Los Rios Community College</t>
  </si>
  <si>
    <t>to train (six months or less) Health Information Technology (HIT) workers, 300 in 2 years</t>
  </si>
  <si>
    <t>Program entry restrictions require IT or health experience and education</t>
  </si>
  <si>
    <t>Monthly and quarterly</t>
  </si>
  <si>
    <r>
      <t>Northern California Environmental Training Center-</t>
    </r>
    <r>
      <rPr>
        <b/>
        <sz val="11"/>
        <rFont val="Calibri"/>
        <family val="2"/>
      </rPr>
      <t xml:space="preserve"> NCA</t>
    </r>
    <r>
      <rPr>
        <sz val="11"/>
        <rFont val="Calibri"/>
        <family val="2"/>
      </rPr>
      <t>|</t>
    </r>
    <r>
      <rPr>
        <b/>
        <sz val="11"/>
        <color indexed="17"/>
        <rFont val="Calibri"/>
        <family val="2"/>
      </rPr>
      <t>ETC</t>
    </r>
    <r>
      <rPr>
        <sz val="11"/>
        <rFont val="Calibri"/>
        <family val="2"/>
      </rPr>
      <t xml:space="preserve"> @ Mission College</t>
    </r>
  </si>
  <si>
    <t>California Community Colleges Chancellor Office - CCCCO</t>
  </si>
  <si>
    <t>www.ncaetc.org</t>
  </si>
  <si>
    <t>California Conservation Corp EHS Certification  Career Development</t>
  </si>
  <si>
    <t xml:space="preserve">CCCCO/EWD </t>
  </si>
  <si>
    <t>Michael Hall, Director</t>
  </si>
  <si>
    <t>408 - 855 - 5584</t>
  </si>
  <si>
    <t>July, 1 2011</t>
  </si>
  <si>
    <t>Quarterly and Annual Report 8/31, 2012</t>
  </si>
  <si>
    <t>10/30/2011 - 6/30/2013</t>
  </si>
  <si>
    <t>Unofficial</t>
  </si>
  <si>
    <t>Northern California Environmental Training Center - NCAETC</t>
  </si>
  <si>
    <t>EWD CTE</t>
  </si>
  <si>
    <t>Secondary and underserved EHS Career exploration</t>
  </si>
  <si>
    <t>2010 - 2012</t>
  </si>
  <si>
    <t>December, 2010</t>
  </si>
  <si>
    <t>Northern California Environmental Training Center- NCA|ETC @ Mission College</t>
  </si>
  <si>
    <t>EWD HUB</t>
  </si>
  <si>
    <t>ETC Statewide Imitative Marketing &amp; Branding</t>
  </si>
  <si>
    <t>Quarterly and Annual Report</t>
  </si>
  <si>
    <t>Five year block and yearly awards</t>
  </si>
  <si>
    <t>Current Grants</t>
  </si>
  <si>
    <t>Total</t>
  </si>
  <si>
    <t>TRIO</t>
  </si>
  <si>
    <t>HIT</t>
  </si>
  <si>
    <t>NCAETC</t>
  </si>
  <si>
    <t>NCAETC CTE</t>
  </si>
  <si>
    <t>NCAETC HUB</t>
  </si>
  <si>
    <t>$483,473 total over 2 yrs</t>
  </si>
  <si>
    <t>Quarterly &amp; Annual Report 8/31/2012 (one year grant)</t>
  </si>
  <si>
    <t>$50,000/yr - five year block</t>
  </si>
  <si>
    <t>2010-2011</t>
  </si>
  <si>
    <t>2011-2012</t>
  </si>
  <si>
    <t>2012-2013</t>
  </si>
  <si>
    <t xml:space="preserve"> Part F October 2012</t>
  </si>
  <si>
    <t>Part A October 2010;</t>
  </si>
  <si>
    <t xml:space="preserve">AANAPISI Part A </t>
  </si>
  <si>
    <t>AANAPISI Part F</t>
  </si>
  <si>
    <t>22013-2014</t>
  </si>
  <si>
    <t>2014-2015</t>
  </si>
  <si>
    <t>2015-2016</t>
  </si>
  <si>
    <t>2016-2017</t>
  </si>
  <si>
    <r>
      <t>Objective:</t>
    </r>
    <r>
      <rPr>
        <sz val="10"/>
        <color indexed="8"/>
        <rFont val="Arial"/>
        <family val="2"/>
      </rPr>
      <t xml:space="preserve"> This California State partnership will prepare students to be trained as personal care aides. This development of a standardized competency-based curriculum leading to certification and implemention this curriculum for personal care aides directly addressing the need for caregivers for the growing elderly population. </t>
    </r>
  </si>
  <si>
    <t>$77,000/yr (10-11 and 11-12 - possibly 12-13)</t>
  </si>
  <si>
    <t>Grand Total</t>
  </si>
  <si>
    <t>Annapisi Part F</t>
  </si>
  <si>
    <t>Annapisi Part A</t>
  </si>
  <si>
    <t>C. Bowles</t>
  </si>
  <si>
    <t>A. Cowels</t>
  </si>
  <si>
    <t>M. Hall</t>
  </si>
  <si>
    <t>J. Slabaugh</t>
  </si>
  <si>
    <t>CAFCCC</t>
  </si>
  <si>
    <t>C. Weiberg</t>
  </si>
  <si>
    <t>C. Harrison</t>
  </si>
  <si>
    <t>LVN Qsen</t>
  </si>
  <si>
    <t>LVN to RN</t>
  </si>
  <si>
    <t>MESA</t>
  </si>
  <si>
    <t>C. Perlas</t>
  </si>
  <si>
    <t>D. Nguyen</t>
  </si>
  <si>
    <t>VTEA</t>
  </si>
  <si>
    <t>S. Kashima</t>
  </si>
  <si>
    <t>MC Child Development Intel</t>
  </si>
  <si>
    <t>M. Ashley</t>
  </si>
  <si>
    <t>CECMP (Mentor Tchr Grnt)</t>
  </si>
  <si>
    <t>Child Dev Training Consortium</t>
  </si>
  <si>
    <t>Career Development/C Conserv Corps</t>
  </si>
  <si>
    <t>Program Director</t>
  </si>
  <si>
    <t>San Diego State ???</t>
  </si>
  <si>
    <t>CTE Transitions</t>
  </si>
  <si>
    <t>PHCAST/Personal Care</t>
  </si>
  <si>
    <t>Budget Manager</t>
  </si>
  <si>
    <t>T. Karas</t>
  </si>
  <si>
    <t>D. Sanidad</t>
  </si>
  <si>
    <t>Career Tech Ed (10-0116) Enrollment Growth</t>
  </si>
  <si>
    <t>U.S Department of Health and Human Services, Health Resources and Services Administration (HRSA), Personal and Home Care Aid State Training Program (PHCAST)</t>
  </si>
  <si>
    <t>Mary Adney, Project Coordinator, Pasadena City College</t>
  </si>
  <si>
    <t>Mary R. Adney &lt;MRADNEY@pasadena.edu&gt;</t>
  </si>
  <si>
    <t>Ann Cowels/Danny Nguyen</t>
  </si>
  <si>
    <t>408.855.5377</t>
  </si>
  <si>
    <t>ann.cowels@wvm.edu</t>
  </si>
  <si>
    <t>S. Schenk</t>
  </si>
  <si>
    <t>EWD NCAETC</t>
  </si>
  <si>
    <t>Char Perlas</t>
  </si>
  <si>
    <t>P. Johnson</t>
  </si>
  <si>
    <t>C Bowles</t>
  </si>
  <si>
    <t>EOPS</t>
  </si>
  <si>
    <t>P Johnson</t>
  </si>
  <si>
    <t>D Sanidad</t>
  </si>
  <si>
    <t>DSPS</t>
  </si>
  <si>
    <t>CARE</t>
  </si>
  <si>
    <t>Tax Bailout</t>
  </si>
  <si>
    <t>Food Program</t>
  </si>
  <si>
    <t>Donna Hale</t>
  </si>
  <si>
    <t>Dan Sanidad</t>
  </si>
  <si>
    <t>SCCGAIN</t>
  </si>
  <si>
    <t>TANF</t>
  </si>
  <si>
    <t>CalWorks</t>
  </si>
  <si>
    <t>Inst of Medicine</t>
  </si>
  <si>
    <t>EWD HWI[RHORC]</t>
  </si>
  <si>
    <t>Kaiser SEIU Joint Education Fund Carryover 2012</t>
  </si>
  <si>
    <t>RN Valley Foundation Carryover 2012</t>
  </si>
  <si>
    <t>Annapisi Part A Carryover</t>
  </si>
  <si>
    <t>TRIO carryover 2012</t>
  </si>
  <si>
    <t>Rita Grogan</t>
  </si>
  <si>
    <t>Pell Administration incl carryover</t>
  </si>
  <si>
    <t>State BFAP 2% incl carryover</t>
  </si>
  <si>
    <t>State BFAP Supplemental incl carryover</t>
  </si>
  <si>
    <t>State BFAP Administration incl carryover</t>
  </si>
  <si>
    <t>Federal Financial Aid</t>
  </si>
  <si>
    <t>EOPS Care Program</t>
  </si>
  <si>
    <t>MESA Foundation</t>
  </si>
  <si>
    <t>Non Credit Matriculation Incl Carryover</t>
  </si>
  <si>
    <t>Matriculation</t>
  </si>
  <si>
    <t>Tim Karas</t>
  </si>
  <si>
    <t>BSI incl Carryover</t>
  </si>
  <si>
    <t>MC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</si>
</sst>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/>
    <xf numFmtId="0" fontId="0" fillId="0" borderId="0" xfId="0" applyNumberFormat="1" applyFill="1" applyAlignment="1">
      <alignment wrapText="1"/>
    </xf>
    <xf numFmtId="15" fontId="0" fillId="0" borderId="0" xfId="0" applyNumberFormat="1">
      <alignment vertical="center"/>
    </xf>
    <xf numFmtId="0" fontId="3" fillId="0" borderId="0" xfId="1" applyNumberFormat="1" applyFill="1" applyAlignment="1" applyProtection="1">
      <alignment wrapText="1"/>
    </xf>
    <xf numFmtId="0" fontId="4" fillId="0" borderId="0" xfId="0" applyFont="1">
      <alignment vertical="center"/>
    </xf>
    <xf numFmtId="6" fontId="0" fillId="0" borderId="0" xfId="0" applyNumberFormat="1" applyFont="1" applyFill="1" applyAlignment="1">
      <alignment horizontal="left" vertical="top" wrapText="1"/>
    </xf>
    <xf numFmtId="6" fontId="0" fillId="0" borderId="0" xfId="0" applyNumberFormat="1" applyFont="1" applyFill="1" applyAlignment="1">
      <alignment horizontal="left" wrapText="1"/>
    </xf>
    <xf numFmtId="15" fontId="0" fillId="0" borderId="0" xfId="0" applyNumberFormat="1" applyFont="1" applyFill="1" applyAlignment="1">
      <alignment wrapText="1"/>
    </xf>
    <xf numFmtId="15" fontId="7" fillId="0" borderId="0" xfId="1" applyNumberFormat="1" applyFont="1" applyFill="1" applyAlignment="1" applyProtection="1">
      <alignment wrapText="1"/>
    </xf>
    <xf numFmtId="15" fontId="3" fillId="0" borderId="0" xfId="1" applyNumberFormat="1" applyFill="1" applyAlignment="1" applyProtection="1">
      <alignment wrapText="1"/>
    </xf>
    <xf numFmtId="0" fontId="8" fillId="0" borderId="0" xfId="0" applyFont="1">
      <alignment vertical="center"/>
    </xf>
    <xf numFmtId="16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4" xfId="0" applyFont="1" applyBorder="1" applyAlignment="1">
      <alignment horizontal="left" vertical="top" wrapText="1"/>
    </xf>
    <xf numFmtId="164" fontId="0" fillId="0" borderId="0" xfId="0" applyNumberFormat="1">
      <alignment vertical="center"/>
    </xf>
    <xf numFmtId="164" fontId="8" fillId="0" borderId="0" xfId="0" applyNumberFormat="1" applyFont="1">
      <alignment vertical="center"/>
    </xf>
    <xf numFmtId="164" fontId="0" fillId="2" borderId="6" xfId="0" applyNumberFormat="1" applyFill="1" applyBorder="1">
      <alignment vertical="center"/>
    </xf>
    <xf numFmtId="164" fontId="0" fillId="2" borderId="5" xfId="0" applyNumberFormat="1" applyFill="1" applyBorder="1">
      <alignment vertical="center"/>
    </xf>
    <xf numFmtId="164" fontId="0" fillId="0" borderId="8" xfId="0" applyNumberFormat="1" applyBorder="1">
      <alignment vertical="center"/>
    </xf>
    <xf numFmtId="164" fontId="0" fillId="3" borderId="0" xfId="0" applyNumberFormat="1" applyFill="1" applyBorder="1">
      <alignment vertical="center"/>
    </xf>
    <xf numFmtId="164" fontId="0" fillId="2" borderId="0" xfId="0" applyNumberFormat="1" applyFill="1" applyBorder="1">
      <alignment vertical="center"/>
    </xf>
    <xf numFmtId="164" fontId="0" fillId="0" borderId="6" xfId="0" applyNumberFormat="1" applyBorder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numFmt numFmtId="164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9847407452621"/>
        </left>
        <right style="thin">
          <color theme="0" tint="-0.1499984740745262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K50" totalsRowShown="0" headerRowDxfId="1">
  <autoFilter ref="A2:K50"/>
  <sortState ref="A5:J45">
    <sortCondition ref="A4:A45"/>
  </sortState>
  <tableColumns count="11">
    <tableColumn id="1" name="Budget Manager"/>
    <tableColumn id="11" name="Program Director"/>
    <tableColumn id="2" name="Current Grants" dataDxfId="0"/>
    <tableColumn id="3" name="2010-2011"/>
    <tableColumn id="4" name="2011-2012"/>
    <tableColumn id="5" name="2012-2013"/>
    <tableColumn id="6" name="22013-2014"/>
    <tableColumn id="7" name="2014-2015"/>
    <tableColumn id="8" name="2015-2016"/>
    <tableColumn id="9" name="2016-2017"/>
    <tableColumn id="10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-hwi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ann.cowels@wvm.ed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mike.hall@wvm.edu" TargetMode="External"/><Relationship Id="rId1" Type="http://schemas.openxmlformats.org/officeDocument/2006/relationships/hyperlink" Target="http://www.ncaetc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mike.hall@wvm.edu" TargetMode="External"/><Relationship Id="rId1" Type="http://schemas.openxmlformats.org/officeDocument/2006/relationships/hyperlink" Target="http://www.ncaetc.org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mike.hall@wvm.edu" TargetMode="External"/><Relationship Id="rId1" Type="http://schemas.openxmlformats.org/officeDocument/2006/relationships/hyperlink" Target="http://www.ncaet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4" workbookViewId="0">
      <selection activeCell="B9" sqref="B9"/>
    </sheetView>
  </sheetViews>
  <sheetFormatPr defaultRowHeight="13.2" x14ac:dyDescent="0.25"/>
  <cols>
    <col min="1" max="1" width="31.5546875" customWidth="1"/>
    <col min="2" max="2" width="46.6640625" customWidth="1"/>
  </cols>
  <sheetData>
    <row r="1" spans="1:2" ht="13.95" customHeight="1" x14ac:dyDescent="0.25">
      <c r="A1" s="1" t="s">
        <v>48</v>
      </c>
      <c r="B1" s="2" t="s">
        <v>97</v>
      </c>
    </row>
    <row r="2" spans="1:2" ht="19.95" customHeight="1" x14ac:dyDescent="0.25">
      <c r="A2" s="3" t="s">
        <v>35</v>
      </c>
      <c r="B2" s="2" t="s">
        <v>41</v>
      </c>
    </row>
    <row r="3" spans="1:2" ht="16.2" customHeight="1" x14ac:dyDescent="0.25">
      <c r="A3" s="3" t="s">
        <v>42</v>
      </c>
      <c r="B3" s="2" t="s">
        <v>28</v>
      </c>
    </row>
    <row r="4" spans="1:2" ht="17.399999999999999" customHeight="1" x14ac:dyDescent="0.25">
      <c r="A4" s="3" t="s">
        <v>43</v>
      </c>
      <c r="B4" s="2" t="s">
        <v>9</v>
      </c>
    </row>
    <row r="5" spans="1:2" ht="13.8" x14ac:dyDescent="0.25">
      <c r="A5" s="3" t="s">
        <v>49</v>
      </c>
      <c r="B5" s="4" t="s">
        <v>36</v>
      </c>
    </row>
    <row r="6" spans="1:2" ht="13.8" x14ac:dyDescent="0.25">
      <c r="A6" s="3" t="s">
        <v>40</v>
      </c>
      <c r="B6" s="4" t="s">
        <v>37</v>
      </c>
    </row>
    <row r="7" spans="1:2" ht="18" customHeight="1" x14ac:dyDescent="0.25">
      <c r="A7" s="3" t="s">
        <v>39</v>
      </c>
      <c r="B7" s="2" t="s">
        <v>33</v>
      </c>
    </row>
    <row r="8" spans="1:2" ht="25.95" customHeight="1" x14ac:dyDescent="0.25">
      <c r="A8" s="3" t="s">
        <v>47</v>
      </c>
      <c r="B8" s="2" t="s">
        <v>38</v>
      </c>
    </row>
    <row r="9" spans="1:2" ht="18" customHeight="1" x14ac:dyDescent="0.25">
      <c r="A9" s="3" t="s">
        <v>6</v>
      </c>
      <c r="B9" s="2" t="s">
        <v>17</v>
      </c>
    </row>
    <row r="10" spans="1:2" ht="14.4" customHeight="1" x14ac:dyDescent="0.25">
      <c r="A10" s="3" t="s">
        <v>10</v>
      </c>
      <c r="B10" s="2" t="s">
        <v>15</v>
      </c>
    </row>
    <row r="11" spans="1:2" ht="17.399999999999999" customHeight="1" x14ac:dyDescent="0.25">
      <c r="A11" s="3" t="s">
        <v>14</v>
      </c>
      <c r="B11" s="2" t="s">
        <v>7</v>
      </c>
    </row>
    <row r="12" spans="1:2" ht="18" customHeight="1" x14ac:dyDescent="0.25">
      <c r="A12" s="3" t="s">
        <v>11</v>
      </c>
      <c r="B12" s="2" t="s">
        <v>94</v>
      </c>
    </row>
    <row r="13" spans="1:2" ht="16.2" customHeight="1" x14ac:dyDescent="0.25">
      <c r="A13" s="3" t="s">
        <v>22</v>
      </c>
      <c r="B13" s="2" t="s">
        <v>26</v>
      </c>
    </row>
    <row r="14" spans="1:2" ht="18" customHeight="1" x14ac:dyDescent="0.25">
      <c r="A14" s="3" t="s">
        <v>32</v>
      </c>
      <c r="B14" s="2" t="s">
        <v>13</v>
      </c>
    </row>
    <row r="15" spans="1:2" ht="13.8" x14ac:dyDescent="0.25">
      <c r="A15" s="3" t="s">
        <v>30</v>
      </c>
      <c r="B15" s="2" t="s">
        <v>46</v>
      </c>
    </row>
    <row r="16" spans="1:2" ht="13.8" x14ac:dyDescent="0.25">
      <c r="A16" s="3" t="s">
        <v>1</v>
      </c>
    </row>
    <row r="17" spans="1:1" ht="13.8" x14ac:dyDescent="0.25">
      <c r="A17" s="3" t="s">
        <v>1</v>
      </c>
    </row>
    <row r="18" spans="1:1" ht="13.8" x14ac:dyDescent="0.25">
      <c r="A18" s="3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96" zoomScaleNormal="96" workbookViewId="0">
      <selection activeCell="H12" sqref="H12"/>
    </sheetView>
  </sheetViews>
  <sheetFormatPr defaultRowHeight="13.2" x14ac:dyDescent="0.25"/>
  <cols>
    <col min="1" max="1" width="15.109375" customWidth="1"/>
    <col min="2" max="2" width="14.6640625" customWidth="1"/>
    <col min="3" max="3" width="30.6640625" style="29" customWidth="1"/>
    <col min="4" max="4" width="10.33203125" customWidth="1"/>
    <col min="5" max="5" width="11.44140625" customWidth="1"/>
    <col min="6" max="6" width="11.6640625" customWidth="1"/>
    <col min="7" max="7" width="10.5546875" customWidth="1"/>
    <col min="8" max="8" width="11.33203125" customWidth="1"/>
    <col min="9" max="9" width="8.6640625" customWidth="1"/>
    <col min="10" max="10" width="9.33203125" customWidth="1"/>
    <col min="11" max="11" width="13.88671875" bestFit="1" customWidth="1"/>
  </cols>
  <sheetData>
    <row r="1" spans="1:11" x14ac:dyDescent="0.25">
      <c r="A1" s="14" t="s">
        <v>81</v>
      </c>
      <c r="B1" s="14"/>
    </row>
    <row r="2" spans="1:11" x14ac:dyDescent="0.25">
      <c r="A2" s="14" t="s">
        <v>130</v>
      </c>
      <c r="B2" s="14" t="s">
        <v>126</v>
      </c>
      <c r="C2" s="30" t="s">
        <v>81</v>
      </c>
      <c r="D2" s="15" t="s">
        <v>91</v>
      </c>
      <c r="E2" s="16" t="s">
        <v>92</v>
      </c>
      <c r="F2" s="16" t="s">
        <v>93</v>
      </c>
      <c r="G2" s="16" t="s">
        <v>98</v>
      </c>
      <c r="H2" s="16" t="s">
        <v>99</v>
      </c>
      <c r="I2" s="17" t="s">
        <v>100</v>
      </c>
      <c r="J2" s="18" t="s">
        <v>101</v>
      </c>
      <c r="K2" s="14" t="s">
        <v>82</v>
      </c>
    </row>
    <row r="3" spans="1:11" ht="21" customHeight="1" x14ac:dyDescent="0.25">
      <c r="A3" t="s">
        <v>118</v>
      </c>
      <c r="B3" t="s">
        <v>108</v>
      </c>
      <c r="C3" s="31" t="s">
        <v>129</v>
      </c>
      <c r="D3" s="24">
        <v>77000</v>
      </c>
      <c r="E3" s="24">
        <v>77770</v>
      </c>
      <c r="F3" s="27"/>
      <c r="G3" s="27"/>
      <c r="H3" s="27"/>
      <c r="I3" s="20"/>
      <c r="J3" s="20"/>
      <c r="K3" s="20">
        <f>SUM(D3:J3)</f>
        <v>154770</v>
      </c>
    </row>
    <row r="4" spans="1:11" ht="21" customHeight="1" x14ac:dyDescent="0.25">
      <c r="A4" t="s">
        <v>107</v>
      </c>
      <c r="B4" t="s">
        <v>107</v>
      </c>
      <c r="C4" s="31" t="s">
        <v>105</v>
      </c>
      <c r="D4" s="22"/>
      <c r="E4" s="22">
        <v>400000</v>
      </c>
      <c r="F4" s="22">
        <v>400000</v>
      </c>
      <c r="G4" s="22">
        <v>400000</v>
      </c>
      <c r="H4" s="23">
        <v>400000</v>
      </c>
      <c r="I4" s="26">
        <v>400000</v>
      </c>
      <c r="J4" s="26">
        <v>0</v>
      </c>
      <c r="K4" s="20">
        <f t="shared" ref="K4:K49" si="0">SUM(D4:J4)</f>
        <v>2000000</v>
      </c>
    </row>
    <row r="5" spans="1:11" ht="21" customHeight="1" x14ac:dyDescent="0.25">
      <c r="A5" t="s">
        <v>107</v>
      </c>
      <c r="B5" t="s">
        <v>107</v>
      </c>
      <c r="C5" s="32" t="s">
        <v>106</v>
      </c>
      <c r="D5" s="25">
        <v>400000</v>
      </c>
      <c r="E5" s="25">
        <v>400000</v>
      </c>
      <c r="F5" s="25">
        <v>400000</v>
      </c>
      <c r="G5" s="25">
        <v>400000</v>
      </c>
      <c r="H5" s="25">
        <v>400000</v>
      </c>
      <c r="I5" s="20"/>
      <c r="J5" s="20"/>
      <c r="K5" s="20">
        <f t="shared" si="0"/>
        <v>2000000</v>
      </c>
    </row>
    <row r="6" spans="1:11" ht="21" customHeight="1" x14ac:dyDescent="0.25">
      <c r="A6" t="s">
        <v>107</v>
      </c>
      <c r="B6" t="s">
        <v>107</v>
      </c>
      <c r="C6" s="32" t="s">
        <v>161</v>
      </c>
      <c r="D6" s="25"/>
      <c r="E6" s="25">
        <v>181909</v>
      </c>
      <c r="F6" s="25"/>
      <c r="G6" s="25"/>
      <c r="H6" s="25"/>
      <c r="I6" s="20"/>
      <c r="J6" s="20"/>
      <c r="K6" s="20">
        <f t="shared" si="0"/>
        <v>181909</v>
      </c>
    </row>
    <row r="7" spans="1:11" ht="21" customHeight="1" x14ac:dyDescent="0.25">
      <c r="A7" t="s">
        <v>107</v>
      </c>
      <c r="B7" t="s">
        <v>107</v>
      </c>
      <c r="C7" s="32" t="s">
        <v>83</v>
      </c>
      <c r="D7" s="26">
        <v>276156</v>
      </c>
      <c r="E7" s="26">
        <v>276156</v>
      </c>
      <c r="F7" s="26">
        <v>276156</v>
      </c>
      <c r="G7" s="26">
        <v>276156</v>
      </c>
      <c r="H7" s="26">
        <v>276156</v>
      </c>
      <c r="I7" s="20"/>
      <c r="J7" s="20"/>
      <c r="K7" s="20">
        <f t="shared" si="0"/>
        <v>1380780</v>
      </c>
    </row>
    <row r="8" spans="1:11" ht="21" customHeight="1" x14ac:dyDescent="0.25">
      <c r="A8" t="s">
        <v>107</v>
      </c>
      <c r="B8" t="s">
        <v>107</v>
      </c>
      <c r="C8" s="32" t="s">
        <v>162</v>
      </c>
      <c r="D8" s="26"/>
      <c r="E8" s="26">
        <v>113015</v>
      </c>
      <c r="F8" s="26"/>
      <c r="G8" s="26"/>
      <c r="H8" s="26"/>
      <c r="I8" s="20"/>
      <c r="J8" s="20"/>
      <c r="K8" s="20">
        <f t="shared" si="0"/>
        <v>113015</v>
      </c>
    </row>
    <row r="9" spans="1:11" ht="21" customHeight="1" x14ac:dyDescent="0.25">
      <c r="A9" t="s">
        <v>118</v>
      </c>
      <c r="B9" t="s">
        <v>113</v>
      </c>
      <c r="C9" s="30" t="s">
        <v>133</v>
      </c>
      <c r="D9" s="20">
        <v>146687</v>
      </c>
      <c r="E9" s="20">
        <v>146687</v>
      </c>
      <c r="F9" s="20"/>
      <c r="G9" s="20"/>
      <c r="H9" s="20"/>
      <c r="I9" s="20"/>
      <c r="J9" s="20"/>
      <c r="K9" s="20">
        <f t="shared" si="0"/>
        <v>293374</v>
      </c>
    </row>
    <row r="10" spans="1:11" ht="21" customHeight="1" x14ac:dyDescent="0.25">
      <c r="A10" t="s">
        <v>118</v>
      </c>
      <c r="B10" t="s">
        <v>113</v>
      </c>
      <c r="C10" s="30" t="s">
        <v>159</v>
      </c>
      <c r="D10" s="20">
        <v>100000</v>
      </c>
      <c r="E10" s="20">
        <f>89915+32364</f>
        <v>122279</v>
      </c>
      <c r="F10" s="20"/>
      <c r="G10" s="20"/>
      <c r="H10" s="20"/>
      <c r="I10" s="20"/>
      <c r="J10" s="20"/>
      <c r="K10" s="20">
        <f t="shared" si="0"/>
        <v>222279</v>
      </c>
    </row>
    <row r="11" spans="1:11" ht="21" customHeight="1" x14ac:dyDescent="0.25">
      <c r="A11" t="s">
        <v>118</v>
      </c>
      <c r="B11" t="s">
        <v>113</v>
      </c>
      <c r="C11" s="30" t="s">
        <v>114</v>
      </c>
      <c r="D11" s="20">
        <v>2000</v>
      </c>
      <c r="E11" s="20"/>
      <c r="F11" s="20"/>
      <c r="G11" s="20"/>
      <c r="H11" s="20"/>
      <c r="I11" s="20"/>
      <c r="J11" s="20"/>
      <c r="K11" s="20">
        <f t="shared" si="0"/>
        <v>2000</v>
      </c>
    </row>
    <row r="12" spans="1:11" ht="21" customHeight="1" x14ac:dyDescent="0.25">
      <c r="A12" t="s">
        <v>118</v>
      </c>
      <c r="B12" t="s">
        <v>113</v>
      </c>
      <c r="C12" s="30" t="s">
        <v>115</v>
      </c>
      <c r="D12" s="20">
        <v>80000</v>
      </c>
      <c r="E12" s="20"/>
      <c r="F12" s="20"/>
      <c r="G12" s="20"/>
      <c r="H12" s="20"/>
      <c r="I12" s="20"/>
      <c r="J12" s="20"/>
      <c r="K12" s="20">
        <f t="shared" si="0"/>
        <v>80000</v>
      </c>
    </row>
    <row r="13" spans="1:11" ht="21" customHeight="1" x14ac:dyDescent="0.25">
      <c r="A13" t="s">
        <v>118</v>
      </c>
      <c r="B13" t="s">
        <v>113</v>
      </c>
      <c r="C13" s="30" t="s">
        <v>160</v>
      </c>
      <c r="D13" s="20">
        <v>100000</v>
      </c>
      <c r="E13" s="20">
        <v>24344</v>
      </c>
      <c r="F13" s="20"/>
      <c r="G13" s="20"/>
      <c r="H13" s="20"/>
      <c r="I13" s="20"/>
      <c r="J13" s="20"/>
      <c r="K13" s="20">
        <f t="shared" si="0"/>
        <v>124344</v>
      </c>
    </row>
    <row r="14" spans="1:11" ht="21" customHeight="1" x14ac:dyDescent="0.25">
      <c r="A14" t="s">
        <v>118</v>
      </c>
      <c r="B14" t="s">
        <v>140</v>
      </c>
      <c r="C14" s="30" t="s">
        <v>84</v>
      </c>
      <c r="D14" s="20">
        <v>369017</v>
      </c>
      <c r="E14" s="20">
        <v>320646</v>
      </c>
      <c r="F14" s="20"/>
      <c r="G14" s="20"/>
      <c r="H14" s="20"/>
      <c r="I14" s="20"/>
      <c r="J14" s="20"/>
      <c r="K14" s="20">
        <f t="shared" si="0"/>
        <v>689663</v>
      </c>
    </row>
    <row r="15" spans="1:11" ht="21" customHeight="1" x14ac:dyDescent="0.25">
      <c r="A15" t="s">
        <v>120</v>
      </c>
      <c r="B15" t="s">
        <v>113</v>
      </c>
      <c r="C15" s="30" t="s">
        <v>158</v>
      </c>
      <c r="D15" s="20">
        <v>205000</v>
      </c>
      <c r="E15" s="20">
        <v>205000</v>
      </c>
      <c r="F15" s="20">
        <v>0</v>
      </c>
      <c r="G15" s="20"/>
      <c r="H15" s="20"/>
      <c r="I15" s="20"/>
      <c r="J15" s="20"/>
      <c r="K15" s="20">
        <f t="shared" si="0"/>
        <v>410000</v>
      </c>
    </row>
    <row r="16" spans="1:11" ht="21" customHeight="1" x14ac:dyDescent="0.25">
      <c r="A16" t="s">
        <v>132</v>
      </c>
      <c r="B16" t="s">
        <v>117</v>
      </c>
      <c r="C16" s="30" t="s">
        <v>116</v>
      </c>
      <c r="D16" s="20">
        <v>50500</v>
      </c>
      <c r="E16" s="20">
        <v>50568</v>
      </c>
      <c r="F16" s="20"/>
      <c r="G16" s="20"/>
      <c r="H16" s="20"/>
      <c r="I16" s="20"/>
      <c r="J16" s="20"/>
      <c r="K16" s="20">
        <f t="shared" si="0"/>
        <v>101068</v>
      </c>
    </row>
    <row r="17" spans="1:11" ht="21" customHeight="1" x14ac:dyDescent="0.25">
      <c r="A17" t="s">
        <v>131</v>
      </c>
      <c r="B17" t="s">
        <v>112</v>
      </c>
      <c r="C17" s="30" t="s">
        <v>111</v>
      </c>
      <c r="D17" s="20">
        <v>0</v>
      </c>
      <c r="E17" s="20">
        <v>0</v>
      </c>
      <c r="F17" s="20"/>
      <c r="G17" s="20"/>
      <c r="H17" s="20"/>
      <c r="I17" s="20"/>
      <c r="J17" s="20"/>
      <c r="K17" s="20">
        <f t="shared" si="0"/>
        <v>0</v>
      </c>
    </row>
    <row r="18" spans="1:11" ht="21" customHeight="1" x14ac:dyDescent="0.25">
      <c r="A18" t="s">
        <v>118</v>
      </c>
      <c r="C18" s="30" t="s">
        <v>127</v>
      </c>
      <c r="D18" s="20">
        <v>2190</v>
      </c>
      <c r="E18" s="20"/>
      <c r="F18" s="20"/>
      <c r="G18" s="20"/>
      <c r="H18" s="20"/>
      <c r="I18" s="20"/>
      <c r="J18" s="20"/>
      <c r="K18" s="20">
        <f t="shared" si="0"/>
        <v>2190</v>
      </c>
    </row>
    <row r="19" spans="1:11" ht="21" customHeight="1" x14ac:dyDescent="0.25">
      <c r="A19" t="s">
        <v>120</v>
      </c>
      <c r="B19" t="s">
        <v>110</v>
      </c>
      <c r="C19" s="30" t="s">
        <v>128</v>
      </c>
      <c r="D19" s="20"/>
      <c r="E19" s="20">
        <v>46970</v>
      </c>
      <c r="F19" s="20"/>
      <c r="G19" s="20"/>
      <c r="H19" s="20"/>
      <c r="I19" s="20"/>
      <c r="J19" s="20"/>
      <c r="K19" s="20">
        <f t="shared" si="0"/>
        <v>46970</v>
      </c>
    </row>
    <row r="20" spans="1:11" ht="21" customHeight="1" x14ac:dyDescent="0.25">
      <c r="A20" t="s">
        <v>122</v>
      </c>
      <c r="C20" s="30" t="s">
        <v>121</v>
      </c>
      <c r="D20" s="20"/>
      <c r="E20" s="20">
        <v>10000</v>
      </c>
      <c r="F20" s="20">
        <v>20000</v>
      </c>
      <c r="G20" s="20"/>
      <c r="H20" s="20"/>
      <c r="I20" s="20"/>
      <c r="J20" s="20"/>
      <c r="K20" s="20">
        <f t="shared" si="0"/>
        <v>30000</v>
      </c>
    </row>
    <row r="21" spans="1:11" ht="21" customHeight="1" x14ac:dyDescent="0.25">
      <c r="A21" t="s">
        <v>122</v>
      </c>
      <c r="B21" t="s">
        <v>122</v>
      </c>
      <c r="C21" s="33" t="s">
        <v>150</v>
      </c>
      <c r="D21" s="20"/>
      <c r="E21" s="20">
        <v>40732</v>
      </c>
      <c r="F21" s="20"/>
      <c r="G21" s="20"/>
      <c r="H21" s="20"/>
      <c r="I21" s="20"/>
      <c r="J21" s="20"/>
      <c r="K21" s="20">
        <f t="shared" si="0"/>
        <v>40732</v>
      </c>
    </row>
    <row r="22" spans="1:11" ht="21" customHeight="1" x14ac:dyDescent="0.25">
      <c r="A22" t="s">
        <v>122</v>
      </c>
      <c r="B22" t="s">
        <v>122</v>
      </c>
      <c r="C22" s="33" t="s">
        <v>175</v>
      </c>
      <c r="D22" s="20"/>
      <c r="E22" s="20">
        <v>194320</v>
      </c>
      <c r="F22" s="20"/>
      <c r="G22" s="20"/>
      <c r="H22" s="20"/>
      <c r="I22" s="20"/>
      <c r="J22" s="20"/>
      <c r="K22" s="20">
        <f t="shared" si="0"/>
        <v>194320</v>
      </c>
    </row>
    <row r="23" spans="1:11" ht="21" customHeight="1" x14ac:dyDescent="0.25">
      <c r="A23" t="s">
        <v>122</v>
      </c>
      <c r="B23" t="s">
        <v>122</v>
      </c>
      <c r="C23" s="33"/>
      <c r="D23" s="20"/>
      <c r="E23" s="20">
        <v>104980</v>
      </c>
      <c r="F23" s="20"/>
      <c r="G23" s="20"/>
      <c r="H23" s="20"/>
      <c r="I23" s="20"/>
      <c r="J23" s="20"/>
      <c r="K23" s="20">
        <f t="shared" si="0"/>
        <v>104980</v>
      </c>
    </row>
    <row r="24" spans="1:11" ht="21" customHeight="1" x14ac:dyDescent="0.25">
      <c r="A24" t="s">
        <v>122</v>
      </c>
      <c r="B24" t="s">
        <v>122</v>
      </c>
      <c r="C24" s="33" t="s">
        <v>151</v>
      </c>
      <c r="D24" s="20"/>
      <c r="E24" s="20">
        <v>28000</v>
      </c>
      <c r="F24" s="20"/>
      <c r="G24" s="20"/>
      <c r="H24" s="20"/>
      <c r="I24" s="20"/>
      <c r="J24" s="20"/>
      <c r="K24" s="20">
        <f t="shared" si="0"/>
        <v>28000</v>
      </c>
    </row>
    <row r="25" spans="1:11" ht="21" customHeight="1" x14ac:dyDescent="0.25">
      <c r="A25" t="s">
        <v>142</v>
      </c>
      <c r="B25" t="s">
        <v>142</v>
      </c>
      <c r="C25" s="33" t="s">
        <v>170</v>
      </c>
      <c r="D25" s="20"/>
      <c r="E25" s="20">
        <v>13166</v>
      </c>
      <c r="F25" s="20"/>
      <c r="G25" s="20"/>
      <c r="H25" s="20"/>
      <c r="I25" s="20"/>
      <c r="J25" s="20"/>
      <c r="K25" s="20">
        <f t="shared" si="0"/>
        <v>13166</v>
      </c>
    </row>
    <row r="26" spans="1:11" ht="21" customHeight="1" x14ac:dyDescent="0.25">
      <c r="A26" t="s">
        <v>152</v>
      </c>
      <c r="B26" t="s">
        <v>153</v>
      </c>
      <c r="C26" s="33" t="s">
        <v>154</v>
      </c>
      <c r="D26" s="20"/>
      <c r="E26" s="20">
        <v>110510</v>
      </c>
      <c r="F26" s="20"/>
      <c r="G26" s="20"/>
      <c r="H26" s="20"/>
      <c r="I26" s="20"/>
      <c r="J26" s="20"/>
      <c r="K26" s="20">
        <f t="shared" si="0"/>
        <v>110510</v>
      </c>
    </row>
    <row r="27" spans="1:11" ht="21" customHeight="1" x14ac:dyDescent="0.25">
      <c r="A27" t="s">
        <v>152</v>
      </c>
      <c r="B27" t="s">
        <v>153</v>
      </c>
      <c r="C27" s="33" t="s">
        <v>155</v>
      </c>
      <c r="D27" s="20"/>
      <c r="E27" s="20">
        <v>44164</v>
      </c>
      <c r="F27" s="20"/>
      <c r="G27" s="20"/>
      <c r="H27" s="20"/>
      <c r="I27" s="20"/>
      <c r="J27" s="20"/>
      <c r="K27" s="20">
        <f t="shared" si="0"/>
        <v>44164</v>
      </c>
    </row>
    <row r="28" spans="1:11" ht="21" customHeight="1" x14ac:dyDescent="0.25">
      <c r="A28" t="s">
        <v>152</v>
      </c>
      <c r="B28" t="s">
        <v>153</v>
      </c>
      <c r="C28" s="33" t="s">
        <v>156</v>
      </c>
      <c r="D28" s="20"/>
      <c r="E28" s="20">
        <v>161145</v>
      </c>
      <c r="F28" s="20"/>
      <c r="G28" s="20"/>
      <c r="H28" s="20"/>
      <c r="I28" s="20"/>
      <c r="J28" s="20"/>
      <c r="K28" s="20">
        <f t="shared" si="0"/>
        <v>161145</v>
      </c>
    </row>
    <row r="29" spans="1:11" ht="21" customHeight="1" x14ac:dyDescent="0.25">
      <c r="A29" t="s">
        <v>118</v>
      </c>
      <c r="B29" t="s">
        <v>113</v>
      </c>
      <c r="C29" s="33" t="s">
        <v>157</v>
      </c>
      <c r="D29" s="20"/>
      <c r="E29" s="20">
        <v>2100</v>
      </c>
      <c r="F29" s="20"/>
      <c r="G29" s="20"/>
      <c r="H29" s="20"/>
      <c r="I29" s="20"/>
      <c r="J29" s="20"/>
      <c r="K29" s="20">
        <f t="shared" si="0"/>
        <v>2100</v>
      </c>
    </row>
    <row r="30" spans="1:11" ht="24" customHeight="1" x14ac:dyDescent="0.25">
      <c r="A30" t="s">
        <v>163</v>
      </c>
      <c r="B30" t="s">
        <v>163</v>
      </c>
      <c r="C30" s="33" t="s">
        <v>164</v>
      </c>
      <c r="D30" s="20"/>
      <c r="E30" s="20">
        <f>8411+6251+15000+15321</f>
        <v>44983</v>
      </c>
      <c r="F30" s="20">
        <v>15000</v>
      </c>
      <c r="G30" s="20">
        <v>15000</v>
      </c>
      <c r="H30" s="20">
        <v>15000</v>
      </c>
      <c r="I30" s="20"/>
      <c r="J30" s="20"/>
      <c r="K30" s="20">
        <f t="shared" si="0"/>
        <v>89983</v>
      </c>
    </row>
    <row r="31" spans="1:11" ht="21" customHeight="1" x14ac:dyDescent="0.25">
      <c r="A31" t="s">
        <v>163</v>
      </c>
      <c r="B31" t="s">
        <v>163</v>
      </c>
      <c r="C31" s="33" t="s">
        <v>165</v>
      </c>
      <c r="D31" s="20"/>
      <c r="E31" s="20">
        <f>32876+30743+15966+2046</f>
        <v>81631</v>
      </c>
      <c r="F31" s="20">
        <v>32876</v>
      </c>
      <c r="G31" s="20"/>
      <c r="H31" s="20"/>
      <c r="I31" s="20"/>
      <c r="J31" s="20"/>
      <c r="K31" s="20">
        <f t="shared" si="0"/>
        <v>114507</v>
      </c>
    </row>
    <row r="32" spans="1:11" ht="21" customHeight="1" x14ac:dyDescent="0.25">
      <c r="A32" t="s">
        <v>163</v>
      </c>
      <c r="B32" t="s">
        <v>163</v>
      </c>
      <c r="C32" s="33" t="s">
        <v>166</v>
      </c>
      <c r="D32" s="20"/>
      <c r="E32" s="20">
        <f>210120+18616</f>
        <v>228736</v>
      </c>
      <c r="F32" s="20">
        <v>210120</v>
      </c>
      <c r="G32" s="20"/>
      <c r="H32" s="20"/>
      <c r="I32" s="20"/>
      <c r="J32" s="20"/>
      <c r="K32" s="20">
        <f t="shared" si="0"/>
        <v>438856</v>
      </c>
    </row>
    <row r="33" spans="1:11" ht="21" customHeight="1" x14ac:dyDescent="0.25">
      <c r="A33" t="s">
        <v>163</v>
      </c>
      <c r="B33" t="s">
        <v>163</v>
      </c>
      <c r="C33" s="33" t="s">
        <v>167</v>
      </c>
      <c r="D33" s="20"/>
      <c r="E33" s="20">
        <f>53542+7853</f>
        <v>61395</v>
      </c>
      <c r="F33" s="20">
        <v>53542</v>
      </c>
      <c r="G33" s="20"/>
      <c r="H33" s="20"/>
      <c r="I33" s="20"/>
      <c r="J33" s="20"/>
      <c r="K33" s="20">
        <f t="shared" si="0"/>
        <v>114937</v>
      </c>
    </row>
    <row r="34" spans="1:11" ht="21" customHeight="1" x14ac:dyDescent="0.25">
      <c r="A34" t="s">
        <v>163</v>
      </c>
      <c r="B34" t="s">
        <v>163</v>
      </c>
      <c r="C34" s="33" t="s">
        <v>168</v>
      </c>
      <c r="D34" s="20"/>
      <c r="E34" s="20">
        <f>16422+8870+9433</f>
        <v>34725</v>
      </c>
      <c r="F34" s="20">
        <v>16422</v>
      </c>
      <c r="G34" s="20"/>
      <c r="H34" s="20"/>
      <c r="I34" s="20"/>
      <c r="J34" s="20"/>
      <c r="K34" s="20">
        <f t="shared" si="0"/>
        <v>51147</v>
      </c>
    </row>
    <row r="35" spans="1:11" ht="21" customHeight="1" x14ac:dyDescent="0.25">
      <c r="A35" t="s">
        <v>17</v>
      </c>
      <c r="B35" t="s">
        <v>17</v>
      </c>
      <c r="C35" s="33" t="s">
        <v>169</v>
      </c>
      <c r="D35" s="20"/>
      <c r="E35" s="20">
        <v>61755</v>
      </c>
      <c r="F35" s="20"/>
      <c r="G35" s="20"/>
      <c r="H35" s="20"/>
      <c r="I35" s="20"/>
      <c r="J35" s="20"/>
      <c r="K35" s="20">
        <f t="shared" si="0"/>
        <v>61755</v>
      </c>
    </row>
    <row r="36" spans="1:11" ht="21" customHeight="1" x14ac:dyDescent="0.25">
      <c r="A36" t="s">
        <v>118</v>
      </c>
      <c r="B36" t="s">
        <v>146</v>
      </c>
      <c r="C36" s="33" t="s">
        <v>171</v>
      </c>
      <c r="D36" s="20"/>
      <c r="E36" s="20">
        <v>39989</v>
      </c>
      <c r="F36" s="20"/>
      <c r="G36" s="20"/>
      <c r="H36" s="20"/>
      <c r="I36" s="20"/>
      <c r="J36" s="20"/>
      <c r="K36" s="20">
        <f t="shared" si="0"/>
        <v>39989</v>
      </c>
    </row>
    <row r="37" spans="1:11" ht="21" customHeight="1" x14ac:dyDescent="0.25">
      <c r="A37" t="s">
        <v>146</v>
      </c>
      <c r="B37" t="s">
        <v>146</v>
      </c>
      <c r="C37" s="33" t="s">
        <v>172</v>
      </c>
      <c r="D37" s="20"/>
      <c r="E37" s="20">
        <f>469877-72980-88626</f>
        <v>308271</v>
      </c>
      <c r="F37" s="20"/>
      <c r="G37" s="20"/>
      <c r="H37" s="20"/>
      <c r="I37" s="20"/>
      <c r="J37" s="20"/>
      <c r="K37" s="20">
        <f t="shared" si="0"/>
        <v>308271</v>
      </c>
    </row>
    <row r="38" spans="1:11" ht="21" customHeight="1" x14ac:dyDescent="0.25">
      <c r="A38" t="s">
        <v>173</v>
      </c>
      <c r="B38" t="s">
        <v>173</v>
      </c>
      <c r="C38" s="33" t="s">
        <v>174</v>
      </c>
      <c r="D38" s="20"/>
      <c r="E38" s="20">
        <f>102500+104957+71439</f>
        <v>278896</v>
      </c>
      <c r="F38" s="20">
        <v>102500</v>
      </c>
      <c r="G38" s="20">
        <v>102500</v>
      </c>
      <c r="H38" s="20"/>
      <c r="I38" s="20"/>
      <c r="J38" s="20"/>
      <c r="K38" s="20">
        <f t="shared" si="0"/>
        <v>483896</v>
      </c>
    </row>
    <row r="39" spans="1:11" ht="21" customHeight="1" x14ac:dyDescent="0.25">
      <c r="A39" t="s">
        <v>120</v>
      </c>
      <c r="B39" t="s">
        <v>109</v>
      </c>
      <c r="C39" s="33" t="s">
        <v>141</v>
      </c>
      <c r="D39" s="20"/>
      <c r="E39" s="20">
        <v>205000</v>
      </c>
      <c r="F39" s="20"/>
      <c r="G39" s="20"/>
      <c r="H39" s="20"/>
      <c r="I39" s="20"/>
      <c r="J39" s="20"/>
      <c r="K39" s="20">
        <f t="shared" si="0"/>
        <v>205000</v>
      </c>
    </row>
    <row r="40" spans="1:11" ht="21" customHeight="1" x14ac:dyDescent="0.25">
      <c r="A40" t="s">
        <v>143</v>
      </c>
      <c r="B40" t="s">
        <v>144</v>
      </c>
      <c r="C40" s="33" t="s">
        <v>145</v>
      </c>
      <c r="D40" s="20"/>
      <c r="E40" s="20">
        <f>587930-44252-51570</f>
        <v>492108</v>
      </c>
      <c r="F40" s="20"/>
      <c r="G40" s="20"/>
      <c r="H40" s="20"/>
      <c r="I40" s="20"/>
      <c r="J40" s="20"/>
      <c r="K40" s="20">
        <f t="shared" si="0"/>
        <v>492108</v>
      </c>
    </row>
    <row r="41" spans="1:11" ht="21" customHeight="1" x14ac:dyDescent="0.25">
      <c r="A41" t="s">
        <v>146</v>
      </c>
      <c r="B41" t="s">
        <v>147</v>
      </c>
      <c r="C41" s="33" t="s">
        <v>148</v>
      </c>
      <c r="D41" s="20"/>
      <c r="E41" s="20">
        <f>403440-62895-55240</f>
        <v>285305</v>
      </c>
      <c r="F41" s="20"/>
      <c r="G41" s="20"/>
      <c r="H41" s="20"/>
      <c r="I41" s="20"/>
      <c r="J41" s="20"/>
      <c r="K41" s="20">
        <f t="shared" si="0"/>
        <v>285305</v>
      </c>
    </row>
    <row r="42" spans="1:11" ht="21" customHeight="1" x14ac:dyDescent="0.25">
      <c r="A42" t="s">
        <v>143</v>
      </c>
      <c r="B42" t="s">
        <v>144</v>
      </c>
      <c r="C42" s="33" t="s">
        <v>149</v>
      </c>
      <c r="D42" s="20"/>
      <c r="E42" s="20">
        <v>30000</v>
      </c>
      <c r="F42" s="20"/>
      <c r="G42" s="20"/>
      <c r="H42" s="20"/>
      <c r="I42" s="20"/>
      <c r="J42" s="20"/>
      <c r="K42" s="20">
        <f t="shared" si="0"/>
        <v>30000</v>
      </c>
    </row>
    <row r="43" spans="1:11" ht="21" customHeight="1" x14ac:dyDescent="0.25">
      <c r="A43" t="s">
        <v>120</v>
      </c>
      <c r="B43" t="s">
        <v>109</v>
      </c>
      <c r="C43" s="30" t="s">
        <v>85</v>
      </c>
      <c r="D43" s="20">
        <f>PRODUCT(483473,1/2)</f>
        <v>241736.5</v>
      </c>
      <c r="E43" s="20">
        <f>PRODUCT(483473,1/2)</f>
        <v>241736.5</v>
      </c>
      <c r="F43" s="20"/>
      <c r="G43" s="20"/>
      <c r="H43" s="20"/>
      <c r="I43" s="20"/>
      <c r="J43" s="20"/>
      <c r="K43" s="20">
        <f t="shared" si="0"/>
        <v>483473</v>
      </c>
    </row>
    <row r="44" spans="1:11" ht="21" customHeight="1" x14ac:dyDescent="0.25">
      <c r="A44" t="s">
        <v>120</v>
      </c>
      <c r="B44" t="s">
        <v>109</v>
      </c>
      <c r="C44" s="30" t="s">
        <v>86</v>
      </c>
      <c r="D44" s="20"/>
      <c r="E44" s="20">
        <v>187500</v>
      </c>
      <c r="F44" s="20"/>
      <c r="G44" s="20"/>
      <c r="H44" s="20"/>
      <c r="I44" s="20"/>
      <c r="J44" s="20"/>
      <c r="K44" s="20">
        <f t="shared" si="0"/>
        <v>187500</v>
      </c>
    </row>
    <row r="45" spans="1:11" ht="21" customHeight="1" x14ac:dyDescent="0.25">
      <c r="A45" t="s">
        <v>120</v>
      </c>
      <c r="B45" t="s">
        <v>109</v>
      </c>
      <c r="C45" s="30" t="s">
        <v>87</v>
      </c>
      <c r="D45" s="20"/>
      <c r="E45" s="20">
        <v>50000</v>
      </c>
      <c r="F45" s="20">
        <v>50000</v>
      </c>
      <c r="G45" s="20">
        <v>50000</v>
      </c>
      <c r="H45" s="20">
        <v>50000</v>
      </c>
      <c r="I45" s="20">
        <v>50000</v>
      </c>
      <c r="J45" s="20"/>
      <c r="K45" s="20">
        <f t="shared" si="0"/>
        <v>250000</v>
      </c>
    </row>
    <row r="46" spans="1:11" ht="21" customHeight="1" x14ac:dyDescent="0.25">
      <c r="A46" t="s">
        <v>120</v>
      </c>
      <c r="B46" t="s">
        <v>109</v>
      </c>
      <c r="C46" s="30" t="s">
        <v>125</v>
      </c>
      <c r="D46" s="20"/>
      <c r="E46" s="20">
        <f>PRODUCT(438473,1/2)</f>
        <v>219236.5</v>
      </c>
      <c r="F46" s="20">
        <f>PRODUCT(438473,1/2)</f>
        <v>219236.5</v>
      </c>
      <c r="G46" s="20"/>
      <c r="H46" s="20"/>
      <c r="I46" s="20"/>
      <c r="J46" s="20"/>
      <c r="K46" s="20">
        <f t="shared" si="0"/>
        <v>438473</v>
      </c>
    </row>
    <row r="47" spans="1:11" ht="21" customHeight="1" x14ac:dyDescent="0.25">
      <c r="A47" t="s">
        <v>120</v>
      </c>
      <c r="C47" s="30" t="s">
        <v>119</v>
      </c>
      <c r="D47" s="20"/>
      <c r="E47" s="20">
        <f>233839+7148</f>
        <v>240987</v>
      </c>
      <c r="F47" s="20">
        <v>250000</v>
      </c>
      <c r="G47" s="20"/>
      <c r="H47" s="20"/>
      <c r="I47" s="20"/>
      <c r="J47" s="20"/>
      <c r="K47" s="20">
        <f t="shared" si="0"/>
        <v>490987</v>
      </c>
    </row>
    <row r="48" spans="1:11" ht="21" customHeight="1" x14ac:dyDescent="0.25">
      <c r="A48" t="s">
        <v>131</v>
      </c>
      <c r="B48" t="s">
        <v>112</v>
      </c>
      <c r="C48" s="30" t="s">
        <v>123</v>
      </c>
      <c r="D48" s="20"/>
      <c r="E48" s="20">
        <v>24917</v>
      </c>
      <c r="F48" s="20"/>
      <c r="G48" s="20"/>
      <c r="H48" s="20"/>
      <c r="I48" s="20"/>
      <c r="J48" s="20"/>
      <c r="K48" s="20">
        <f t="shared" si="0"/>
        <v>24917</v>
      </c>
    </row>
    <row r="49" spans="1:11" ht="21" customHeight="1" x14ac:dyDescent="0.25">
      <c r="A49" t="s">
        <v>131</v>
      </c>
      <c r="B49" t="s">
        <v>112</v>
      </c>
      <c r="C49" s="30" t="s">
        <v>124</v>
      </c>
      <c r="D49" s="20"/>
      <c r="E49" s="20">
        <v>8750</v>
      </c>
      <c r="F49" s="20"/>
      <c r="G49" s="20"/>
      <c r="H49" s="20"/>
      <c r="I49" s="20"/>
      <c r="J49" s="20"/>
      <c r="K49" s="20">
        <f t="shared" si="0"/>
        <v>8750</v>
      </c>
    </row>
    <row r="50" spans="1:11" x14ac:dyDescent="0.25">
      <c r="C50" s="30" t="s">
        <v>104</v>
      </c>
      <c r="D50" s="21">
        <f t="shared" ref="D50:K50" si="1">SUM(D3:D49)</f>
        <v>2050286.5</v>
      </c>
      <c r="E50" s="21">
        <f t="shared" si="1"/>
        <v>6200382</v>
      </c>
      <c r="F50" s="21">
        <f t="shared" si="1"/>
        <v>2045852.5</v>
      </c>
      <c r="G50" s="21">
        <f t="shared" si="1"/>
        <v>1243656</v>
      </c>
      <c r="H50" s="21">
        <f t="shared" si="1"/>
        <v>1141156</v>
      </c>
      <c r="I50" s="21">
        <f t="shared" si="1"/>
        <v>450000</v>
      </c>
      <c r="J50" s="21">
        <f t="shared" si="1"/>
        <v>0</v>
      </c>
      <c r="K50" s="21">
        <f t="shared" si="1"/>
        <v>13131333</v>
      </c>
    </row>
  </sheetData>
  <printOptions horizontalCentered="1"/>
  <pageMargins left="0" right="0" top="0" bottom="0" header="0.3" footer="0.3"/>
  <pageSetup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B1" zoomScaleNormal="100" workbookViewId="0">
      <selection activeCell="B12" sqref="B12"/>
    </sheetView>
  </sheetViews>
  <sheetFormatPr defaultColWidth="9.109375" defaultRowHeight="15" customHeight="1" x14ac:dyDescent="0.25"/>
  <cols>
    <col min="1" max="1" width="29.33203125" customWidth="1"/>
    <col min="2" max="2" width="248.33203125" customWidth="1"/>
    <col min="3" max="6" width="9.109375" customWidth="1"/>
  </cols>
  <sheetData>
    <row r="1" spans="1:3" ht="13.8" x14ac:dyDescent="0.25">
      <c r="A1" s="1" t="s">
        <v>48</v>
      </c>
      <c r="B1" s="2" t="s">
        <v>96</v>
      </c>
    </row>
    <row r="2" spans="1:3" ht="13.8" x14ac:dyDescent="0.25">
      <c r="A2" s="3" t="s">
        <v>35</v>
      </c>
      <c r="B2" s="2" t="s">
        <v>41</v>
      </c>
    </row>
    <row r="3" spans="1:3" ht="13.8" x14ac:dyDescent="0.25">
      <c r="A3" s="3" t="s">
        <v>42</v>
      </c>
      <c r="B3" s="2" t="s">
        <v>28</v>
      </c>
    </row>
    <row r="4" spans="1:3" ht="26.4" x14ac:dyDescent="0.25">
      <c r="A4" s="3" t="s">
        <v>43</v>
      </c>
      <c r="B4" s="2" t="s">
        <v>9</v>
      </c>
      <c r="C4" s="2" t="s">
        <v>12</v>
      </c>
    </row>
    <row r="5" spans="1:3" ht="15" customHeight="1" x14ac:dyDescent="0.25">
      <c r="A5" s="3" t="s">
        <v>49</v>
      </c>
      <c r="B5" s="4" t="s">
        <v>36</v>
      </c>
    </row>
    <row r="6" spans="1:3" ht="15" customHeight="1" x14ac:dyDescent="0.25">
      <c r="A6" s="3" t="s">
        <v>40</v>
      </c>
      <c r="B6" s="4" t="s">
        <v>37</v>
      </c>
    </row>
    <row r="7" spans="1:3" ht="13.8" x14ac:dyDescent="0.25">
      <c r="A7" s="3" t="s">
        <v>39</v>
      </c>
      <c r="B7" s="2" t="s">
        <v>33</v>
      </c>
    </row>
    <row r="8" spans="1:3" ht="13.8" x14ac:dyDescent="0.25">
      <c r="A8" s="3" t="s">
        <v>47</v>
      </c>
      <c r="B8" s="2" t="s">
        <v>38</v>
      </c>
    </row>
    <row r="9" spans="1:3" ht="13.8" x14ac:dyDescent="0.25">
      <c r="A9" s="3" t="s">
        <v>6</v>
      </c>
      <c r="B9" s="2" t="s">
        <v>17</v>
      </c>
    </row>
    <row r="10" spans="1:3" ht="13.8" x14ac:dyDescent="0.25">
      <c r="A10" s="3" t="s">
        <v>10</v>
      </c>
      <c r="B10" s="2" t="s">
        <v>15</v>
      </c>
    </row>
    <row r="11" spans="1:3" ht="13.8" x14ac:dyDescent="0.25">
      <c r="A11" s="3" t="s">
        <v>14</v>
      </c>
      <c r="B11" s="2" t="s">
        <v>7</v>
      </c>
    </row>
    <row r="12" spans="1:3" ht="13.8" x14ac:dyDescent="0.25">
      <c r="A12" s="3" t="s">
        <v>11</v>
      </c>
      <c r="B12" s="2" t="s">
        <v>95</v>
      </c>
    </row>
    <row r="13" spans="1:3" ht="13.8" x14ac:dyDescent="0.25">
      <c r="A13" s="3" t="s">
        <v>22</v>
      </c>
      <c r="B13" s="2" t="s">
        <v>26</v>
      </c>
    </row>
    <row r="14" spans="1:3" ht="13.8" x14ac:dyDescent="0.25">
      <c r="A14" s="3" t="s">
        <v>32</v>
      </c>
      <c r="B14" s="2" t="s">
        <v>13</v>
      </c>
    </row>
    <row r="15" spans="1:3" ht="15" customHeight="1" x14ac:dyDescent="0.25">
      <c r="A15" s="3" t="s">
        <v>30</v>
      </c>
      <c r="B15" s="2" t="s">
        <v>46</v>
      </c>
    </row>
    <row r="16" spans="1:3" ht="15" customHeight="1" x14ac:dyDescent="0.25">
      <c r="A16" s="3" t="s">
        <v>1</v>
      </c>
    </row>
    <row r="17" spans="1:1" ht="15" customHeight="1" x14ac:dyDescent="0.25">
      <c r="A17" s="3" t="s">
        <v>1</v>
      </c>
    </row>
    <row r="18" spans="1:1" ht="15" customHeight="1" x14ac:dyDescent="0.25">
      <c r="A18" s="3" t="s">
        <v>1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14" sqref="A14"/>
    </sheetView>
  </sheetViews>
  <sheetFormatPr defaultColWidth="9.109375" defaultRowHeight="15" customHeight="1" x14ac:dyDescent="0.25"/>
  <cols>
    <col min="1" max="1" width="26.5546875" customWidth="1"/>
    <col min="2" max="2" width="174.88671875" customWidth="1"/>
    <col min="3" max="6" width="9.109375" customWidth="1"/>
  </cols>
  <sheetData>
    <row r="1" spans="1:3" ht="13.8" x14ac:dyDescent="0.25">
      <c r="A1" s="3" t="s">
        <v>48</v>
      </c>
      <c r="B1" s="2" t="s">
        <v>24</v>
      </c>
    </row>
    <row r="2" spans="1:3" ht="13.8" x14ac:dyDescent="0.25">
      <c r="A2" s="3" t="s">
        <v>35</v>
      </c>
      <c r="B2" s="2" t="s">
        <v>20</v>
      </c>
    </row>
    <row r="3" spans="1:3" ht="13.8" x14ac:dyDescent="0.25">
      <c r="A3" s="3" t="s">
        <v>42</v>
      </c>
      <c r="B3" s="2" t="s">
        <v>0</v>
      </c>
    </row>
    <row r="4" spans="1:3" ht="26.4" x14ac:dyDescent="0.25">
      <c r="A4" s="3" t="s">
        <v>43</v>
      </c>
      <c r="B4" s="2" t="s">
        <v>50</v>
      </c>
      <c r="C4" s="2" t="s">
        <v>12</v>
      </c>
    </row>
    <row r="5" spans="1:3" ht="13.8" x14ac:dyDescent="0.25">
      <c r="A5" s="3" t="s">
        <v>49</v>
      </c>
      <c r="B5" s="2" t="s">
        <v>5</v>
      </c>
    </row>
    <row r="6" spans="1:3" ht="13.8" x14ac:dyDescent="0.25">
      <c r="A6" s="3" t="s">
        <v>40</v>
      </c>
      <c r="B6" s="2" t="s">
        <v>27</v>
      </c>
    </row>
    <row r="7" spans="1:3" ht="13.8" x14ac:dyDescent="0.25">
      <c r="A7" s="3" t="s">
        <v>39</v>
      </c>
      <c r="B7" s="2" t="s">
        <v>34</v>
      </c>
    </row>
    <row r="8" spans="1:3" ht="13.8" x14ac:dyDescent="0.25">
      <c r="A8" s="3" t="s">
        <v>47</v>
      </c>
      <c r="B8" s="2" t="s">
        <v>38</v>
      </c>
    </row>
    <row r="9" spans="1:3" ht="13.8" x14ac:dyDescent="0.25">
      <c r="A9" s="3" t="s">
        <v>6</v>
      </c>
      <c r="B9" s="2" t="s">
        <v>17</v>
      </c>
    </row>
    <row r="10" spans="1:3" ht="13.8" x14ac:dyDescent="0.25">
      <c r="A10" s="3" t="s">
        <v>10</v>
      </c>
      <c r="B10" s="2" t="s">
        <v>15</v>
      </c>
    </row>
    <row r="11" spans="1:3" ht="13.8" x14ac:dyDescent="0.25">
      <c r="A11" s="3" t="s">
        <v>14</v>
      </c>
      <c r="B11" s="2" t="s">
        <v>7</v>
      </c>
    </row>
    <row r="12" spans="1:3" ht="13.8" x14ac:dyDescent="0.25">
      <c r="A12" s="3" t="s">
        <v>11</v>
      </c>
      <c r="B12" s="2" t="s">
        <v>18</v>
      </c>
    </row>
    <row r="13" spans="1:3" ht="13.8" x14ac:dyDescent="0.25">
      <c r="A13" s="3" t="s">
        <v>22</v>
      </c>
      <c r="B13" s="2" t="s">
        <v>26</v>
      </c>
    </row>
    <row r="14" spans="1:3" ht="13.8" x14ac:dyDescent="0.25">
      <c r="A14" s="3" t="s">
        <v>32</v>
      </c>
      <c r="B14" s="2" t="s">
        <v>13</v>
      </c>
    </row>
    <row r="15" spans="1:3" ht="15" customHeight="1" x14ac:dyDescent="0.25">
      <c r="A15" s="3" t="s">
        <v>30</v>
      </c>
      <c r="B15" s="2" t="s">
        <v>46</v>
      </c>
    </row>
    <row r="16" spans="1:3" ht="15" customHeight="1" x14ac:dyDescent="0.25">
      <c r="A16" s="3" t="s">
        <v>1</v>
      </c>
    </row>
    <row r="17" spans="1:1" ht="15" customHeight="1" x14ac:dyDescent="0.25">
      <c r="A17" s="3" t="s">
        <v>1</v>
      </c>
    </row>
    <row r="18" spans="1:1" ht="15" customHeight="1" x14ac:dyDescent="0.25">
      <c r="A18" s="3" t="s">
        <v>1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B14" sqref="B14"/>
    </sheetView>
  </sheetViews>
  <sheetFormatPr defaultColWidth="9.109375" defaultRowHeight="15" customHeight="1" x14ac:dyDescent="0.25"/>
  <cols>
    <col min="1" max="1" width="26.5546875" customWidth="1"/>
    <col min="2" max="2" width="85.5546875" customWidth="1"/>
    <col min="3" max="6" width="9.109375" customWidth="1"/>
  </cols>
  <sheetData>
    <row r="1" spans="1:2" ht="26.4" x14ac:dyDescent="0.25">
      <c r="A1" s="3" t="s">
        <v>35</v>
      </c>
      <c r="B1" s="2" t="s">
        <v>2</v>
      </c>
    </row>
    <row r="2" spans="1:2" ht="13.8" x14ac:dyDescent="0.25">
      <c r="A2" s="3" t="s">
        <v>42</v>
      </c>
      <c r="B2" s="5" t="s">
        <v>55</v>
      </c>
    </row>
    <row r="3" spans="1:2" ht="13.8" x14ac:dyDescent="0.25">
      <c r="A3" s="3" t="s">
        <v>43</v>
      </c>
      <c r="B3" s="5" t="s">
        <v>56</v>
      </c>
    </row>
    <row r="4" spans="1:2" ht="13.8" x14ac:dyDescent="0.25">
      <c r="A4" s="3" t="s">
        <v>49</v>
      </c>
      <c r="B4" s="2" t="s">
        <v>31</v>
      </c>
    </row>
    <row r="5" spans="1:2" ht="13.8" x14ac:dyDescent="0.25">
      <c r="A5" s="3" t="s">
        <v>40</v>
      </c>
      <c r="B5" s="5" t="s">
        <v>57</v>
      </c>
    </row>
    <row r="6" spans="1:2" ht="13.8" x14ac:dyDescent="0.25">
      <c r="A6" s="3" t="s">
        <v>39</v>
      </c>
      <c r="B6" s="2" t="s">
        <v>44</v>
      </c>
    </row>
    <row r="7" spans="1:2" ht="15" customHeight="1" x14ac:dyDescent="0.25">
      <c r="A7" s="3" t="s">
        <v>47</v>
      </c>
      <c r="B7" s="2" t="s">
        <v>58</v>
      </c>
    </row>
    <row r="8" spans="1:2" ht="13.8" x14ac:dyDescent="0.25">
      <c r="A8" s="3" t="s">
        <v>6</v>
      </c>
      <c r="B8" s="2" t="s">
        <v>25</v>
      </c>
    </row>
    <row r="9" spans="1:2" ht="13.8" x14ac:dyDescent="0.25">
      <c r="A9" s="3" t="s">
        <v>10</v>
      </c>
      <c r="B9" s="2" t="s">
        <v>16</v>
      </c>
    </row>
    <row r="10" spans="1:2" ht="13.8" x14ac:dyDescent="0.25">
      <c r="A10" s="3" t="s">
        <v>14</v>
      </c>
      <c r="B10" s="2" t="s">
        <v>8</v>
      </c>
    </row>
    <row r="11" spans="1:2" ht="15" customHeight="1" x14ac:dyDescent="0.25">
      <c r="A11" s="3" t="s">
        <v>11</v>
      </c>
      <c r="B11" s="6">
        <v>40269</v>
      </c>
    </row>
    <row r="12" spans="1:2" ht="15" customHeight="1" x14ac:dyDescent="0.25">
      <c r="A12" s="3" t="s">
        <v>22</v>
      </c>
      <c r="B12" s="2" t="s">
        <v>59</v>
      </c>
    </row>
    <row r="13" spans="1:2" ht="13.8" x14ac:dyDescent="0.25">
      <c r="A13" s="3" t="s">
        <v>32</v>
      </c>
      <c r="B13" s="2" t="s">
        <v>45</v>
      </c>
    </row>
    <row r="14" spans="1:2" ht="15" customHeight="1" x14ac:dyDescent="0.25">
      <c r="A14" s="3" t="s">
        <v>30</v>
      </c>
    </row>
    <row r="15" spans="1:2" ht="15" customHeight="1" x14ac:dyDescent="0.25">
      <c r="A15" s="3" t="s">
        <v>1</v>
      </c>
    </row>
    <row r="16" spans="1:2" ht="15" customHeight="1" x14ac:dyDescent="0.25">
      <c r="A16" s="3" t="s">
        <v>1</v>
      </c>
    </row>
    <row r="17" spans="1:1" ht="15" customHeight="1" x14ac:dyDescent="0.25">
      <c r="A17" s="3" t="s">
        <v>1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D9" sqref="D9"/>
    </sheetView>
  </sheetViews>
  <sheetFormatPr defaultColWidth="9.109375" defaultRowHeight="15" customHeight="1" x14ac:dyDescent="0.25"/>
  <cols>
    <col min="1" max="1" width="29.33203125" customWidth="1"/>
    <col min="2" max="2" width="67.88671875" customWidth="1"/>
    <col min="3" max="6" width="9.109375" customWidth="1"/>
  </cols>
  <sheetData>
    <row r="1" spans="1:3" ht="13.8" x14ac:dyDescent="0.25">
      <c r="A1" s="3" t="s">
        <v>35</v>
      </c>
      <c r="B1" s="2" t="s">
        <v>19</v>
      </c>
    </row>
    <row r="2" spans="1:3" ht="13.8" x14ac:dyDescent="0.25">
      <c r="A2" s="3" t="s">
        <v>42</v>
      </c>
      <c r="B2" s="7" t="s">
        <v>53</v>
      </c>
    </row>
    <row r="3" spans="1:3" ht="13.8" x14ac:dyDescent="0.25">
      <c r="A3" s="3" t="s">
        <v>43</v>
      </c>
      <c r="B3" s="2" t="s">
        <v>29</v>
      </c>
    </row>
    <row r="4" spans="1:3" ht="13.8" x14ac:dyDescent="0.25">
      <c r="A4" s="3" t="s">
        <v>49</v>
      </c>
      <c r="B4" s="2" t="s">
        <v>4</v>
      </c>
    </row>
    <row r="5" spans="1:3" ht="39.6" x14ac:dyDescent="0.25">
      <c r="A5" s="3" t="s">
        <v>40</v>
      </c>
      <c r="B5" s="5" t="s">
        <v>51</v>
      </c>
      <c r="C5" s="2" t="s">
        <v>3</v>
      </c>
    </row>
    <row r="6" spans="1:3" ht="13.8" x14ac:dyDescent="0.25">
      <c r="A6" s="3" t="s">
        <v>39</v>
      </c>
      <c r="B6" s="2" t="s">
        <v>23</v>
      </c>
    </row>
    <row r="7" spans="1:3" ht="15" customHeight="1" x14ac:dyDescent="0.25">
      <c r="A7" s="3" t="s">
        <v>47</v>
      </c>
    </row>
    <row r="8" spans="1:3" ht="13.8" x14ac:dyDescent="0.25">
      <c r="A8" s="3" t="s">
        <v>6</v>
      </c>
      <c r="B8" s="2" t="s">
        <v>25</v>
      </c>
    </row>
    <row r="9" spans="1:3" ht="13.8" x14ac:dyDescent="0.25">
      <c r="A9" s="3" t="s">
        <v>10</v>
      </c>
      <c r="B9" s="2" t="s">
        <v>16</v>
      </c>
    </row>
    <row r="10" spans="1:3" ht="13.8" x14ac:dyDescent="0.25">
      <c r="A10" s="3" t="s">
        <v>14</v>
      </c>
      <c r="B10" s="2" t="s">
        <v>8</v>
      </c>
    </row>
    <row r="11" spans="1:3" ht="15" customHeight="1" x14ac:dyDescent="0.25">
      <c r="A11" s="3" t="s">
        <v>11</v>
      </c>
      <c r="B11" s="6">
        <v>40360</v>
      </c>
    </row>
    <row r="12" spans="1:3" ht="15" customHeight="1" x14ac:dyDescent="0.25">
      <c r="A12" s="3" t="s">
        <v>22</v>
      </c>
      <c r="B12" s="2" t="s">
        <v>52</v>
      </c>
    </row>
    <row r="13" spans="1:3" ht="15" customHeight="1" x14ac:dyDescent="0.25">
      <c r="A13" s="3" t="s">
        <v>32</v>
      </c>
      <c r="B13">
        <v>1</v>
      </c>
    </row>
    <row r="14" spans="1:3" ht="15" customHeight="1" x14ac:dyDescent="0.25">
      <c r="A14" s="3" t="s">
        <v>30</v>
      </c>
      <c r="B14" s="2" t="s">
        <v>54</v>
      </c>
    </row>
    <row r="15" spans="1:3" ht="15" customHeight="1" x14ac:dyDescent="0.25">
      <c r="A15" s="3" t="s">
        <v>1</v>
      </c>
    </row>
    <row r="16" spans="1:3" ht="15" customHeight="1" x14ac:dyDescent="0.25">
      <c r="A16" s="3" t="s">
        <v>1</v>
      </c>
    </row>
    <row r="17" spans="1:1" ht="15" customHeight="1" x14ac:dyDescent="0.25">
      <c r="A17" s="3" t="s">
        <v>1</v>
      </c>
    </row>
  </sheetData>
  <hyperlinks>
    <hyperlink ref="B2" r:id="rId1"/>
  </hyperlinks>
  <pageMargins left="0.75" right="0.75" top="1" bottom="1" header="0.5" footer="0.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B1" sqref="B1:B10"/>
    </sheetView>
  </sheetViews>
  <sheetFormatPr defaultColWidth="9.109375" defaultRowHeight="15" customHeight="1" x14ac:dyDescent="0.25"/>
  <cols>
    <col min="1" max="1" width="26.5546875" customWidth="1"/>
    <col min="2" max="2" width="61.6640625" customWidth="1"/>
    <col min="3" max="6" width="9.109375" customWidth="1"/>
  </cols>
  <sheetData>
    <row r="1" spans="1:2" ht="39.6" x14ac:dyDescent="0.25">
      <c r="A1" s="3" t="s">
        <v>35</v>
      </c>
      <c r="B1" s="2" t="s">
        <v>134</v>
      </c>
    </row>
    <row r="2" spans="1:2" ht="15" customHeight="1" x14ac:dyDescent="0.25">
      <c r="A2" s="3" t="s">
        <v>42</v>
      </c>
    </row>
    <row r="3" spans="1:2" ht="15" customHeight="1" x14ac:dyDescent="0.25">
      <c r="A3" s="3" t="s">
        <v>43</v>
      </c>
      <c r="B3" t="s">
        <v>135</v>
      </c>
    </row>
    <row r="4" spans="1:2" ht="15" customHeight="1" thickBot="1" x14ac:dyDescent="0.3">
      <c r="A4" s="3" t="s">
        <v>49</v>
      </c>
      <c r="B4" t="s">
        <v>136</v>
      </c>
    </row>
    <row r="5" spans="1:2" ht="71.400000000000006" customHeight="1" thickTop="1" x14ac:dyDescent="0.25">
      <c r="A5" s="3" t="s">
        <v>40</v>
      </c>
      <c r="B5" s="19" t="s">
        <v>102</v>
      </c>
    </row>
    <row r="6" spans="1:2" ht="15" customHeight="1" x14ac:dyDescent="0.25">
      <c r="A6" s="3" t="s">
        <v>39</v>
      </c>
      <c r="B6" t="s">
        <v>103</v>
      </c>
    </row>
    <row r="7" spans="1:2" ht="15" customHeight="1" x14ac:dyDescent="0.25">
      <c r="A7" s="3" t="s">
        <v>47</v>
      </c>
    </row>
    <row r="8" spans="1:2" ht="13.8" x14ac:dyDescent="0.25">
      <c r="A8" s="3" t="s">
        <v>6</v>
      </c>
      <c r="B8" s="2" t="s">
        <v>137</v>
      </c>
    </row>
    <row r="9" spans="1:2" ht="15" customHeight="1" x14ac:dyDescent="0.25">
      <c r="A9" s="3" t="s">
        <v>10</v>
      </c>
      <c r="B9" t="s">
        <v>138</v>
      </c>
    </row>
    <row r="10" spans="1:2" ht="15" customHeight="1" x14ac:dyDescent="0.25">
      <c r="A10" s="3" t="s">
        <v>14</v>
      </c>
      <c r="B10" s="28" t="s">
        <v>139</v>
      </c>
    </row>
    <row r="11" spans="1:2" ht="15" customHeight="1" x14ac:dyDescent="0.25">
      <c r="A11" s="3" t="s">
        <v>11</v>
      </c>
    </row>
    <row r="12" spans="1:2" ht="15" customHeight="1" x14ac:dyDescent="0.25">
      <c r="A12" s="3" t="s">
        <v>22</v>
      </c>
    </row>
    <row r="13" spans="1:2" ht="15" customHeight="1" x14ac:dyDescent="0.25">
      <c r="A13" s="3" t="s">
        <v>32</v>
      </c>
    </row>
    <row r="14" spans="1:2" ht="15" customHeight="1" x14ac:dyDescent="0.25">
      <c r="A14" s="3" t="s">
        <v>30</v>
      </c>
    </row>
    <row r="15" spans="1:2" ht="15" customHeight="1" x14ac:dyDescent="0.25">
      <c r="A15" s="3" t="s">
        <v>1</v>
      </c>
    </row>
    <row r="16" spans="1:2" ht="15" customHeight="1" x14ac:dyDescent="0.25">
      <c r="A16" s="3" t="s">
        <v>1</v>
      </c>
    </row>
    <row r="17" spans="1:1" ht="15" customHeight="1" x14ac:dyDescent="0.25">
      <c r="A17" s="3" t="s">
        <v>1</v>
      </c>
    </row>
  </sheetData>
  <hyperlinks>
    <hyperlink ref="B10" r:id="rId1"/>
  </hyperlinks>
  <pageMargins left="0.75" right="0.75" top="1" bottom="1" header="0.5" footer="0.5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2" sqref="B12"/>
    </sheetView>
  </sheetViews>
  <sheetFormatPr defaultRowHeight="13.2" x14ac:dyDescent="0.25"/>
  <cols>
    <col min="1" max="1" width="28" customWidth="1"/>
    <col min="2" max="2" width="56.6640625" customWidth="1"/>
  </cols>
  <sheetData>
    <row r="1" spans="1:2" ht="14.4" x14ac:dyDescent="0.25">
      <c r="A1" s="3" t="s">
        <v>35</v>
      </c>
      <c r="B1" s="8" t="s">
        <v>60</v>
      </c>
    </row>
    <row r="2" spans="1:2" ht="15" customHeight="1" x14ac:dyDescent="0.25">
      <c r="A2" s="3" t="s">
        <v>42</v>
      </c>
      <c r="B2" s="2" t="s">
        <v>61</v>
      </c>
    </row>
    <row r="3" spans="1:2" ht="15" customHeight="1" x14ac:dyDescent="0.25">
      <c r="A3" s="3" t="s">
        <v>43</v>
      </c>
      <c r="B3" s="7" t="s">
        <v>62</v>
      </c>
    </row>
    <row r="4" spans="1:2" ht="15.6" customHeight="1" x14ac:dyDescent="0.25">
      <c r="A4" s="3" t="s">
        <v>49</v>
      </c>
      <c r="B4" s="2" t="s">
        <v>63</v>
      </c>
    </row>
    <row r="5" spans="1:2" ht="13.8" x14ac:dyDescent="0.25">
      <c r="A5" s="3" t="s">
        <v>40</v>
      </c>
      <c r="B5" s="9" t="s">
        <v>88</v>
      </c>
    </row>
    <row r="6" spans="1:2" ht="16.95" customHeight="1" x14ac:dyDescent="0.25">
      <c r="A6" s="3" t="s">
        <v>39</v>
      </c>
      <c r="B6" s="2" t="s">
        <v>64</v>
      </c>
    </row>
    <row r="7" spans="1:2" ht="14.4" customHeight="1" x14ac:dyDescent="0.25">
      <c r="A7" s="3" t="s">
        <v>47</v>
      </c>
      <c r="B7" s="2" t="s">
        <v>65</v>
      </c>
    </row>
    <row r="8" spans="1:2" ht="18" customHeight="1" x14ac:dyDescent="0.25">
      <c r="A8" s="3" t="s">
        <v>6</v>
      </c>
      <c r="B8" s="2" t="s">
        <v>66</v>
      </c>
    </row>
    <row r="9" spans="1:2" ht="16.2" customHeight="1" x14ac:dyDescent="0.25">
      <c r="A9" s="3" t="s">
        <v>10</v>
      </c>
      <c r="B9" s="7" t="s">
        <v>21</v>
      </c>
    </row>
    <row r="10" spans="1:2" ht="19.2" customHeight="1" x14ac:dyDescent="0.25">
      <c r="A10" s="3" t="s">
        <v>14</v>
      </c>
      <c r="B10" s="2" t="s">
        <v>67</v>
      </c>
    </row>
    <row r="11" spans="1:2" ht="19.95" customHeight="1" x14ac:dyDescent="0.25">
      <c r="A11" s="3" t="s">
        <v>11</v>
      </c>
      <c r="B11" s="2" t="s">
        <v>68</v>
      </c>
    </row>
    <row r="12" spans="1:2" ht="18.600000000000001" customHeight="1" x14ac:dyDescent="0.25">
      <c r="A12" s="3" t="s">
        <v>22</v>
      </c>
      <c r="B12" s="2" t="s">
        <v>69</v>
      </c>
    </row>
    <row r="13" spans="1:2" ht="13.8" x14ac:dyDescent="0.25">
      <c r="A13" s="3" t="s">
        <v>32</v>
      </c>
      <c r="B13" s="2" t="s">
        <v>70</v>
      </c>
    </row>
    <row r="14" spans="1:2" ht="13.8" x14ac:dyDescent="0.25">
      <c r="A14" s="3" t="s">
        <v>30</v>
      </c>
    </row>
    <row r="15" spans="1:2" ht="13.8" x14ac:dyDescent="0.25">
      <c r="A15" s="3" t="s">
        <v>1</v>
      </c>
    </row>
    <row r="16" spans="1:2" ht="13.8" x14ac:dyDescent="0.25">
      <c r="A16" s="3" t="s">
        <v>1</v>
      </c>
    </row>
    <row r="17" spans="1:1" ht="13.8" x14ac:dyDescent="0.25">
      <c r="A17" s="3" t="s">
        <v>1</v>
      </c>
    </row>
  </sheetData>
  <hyperlinks>
    <hyperlink ref="B3" r:id="rId1"/>
    <hyperlink ref="B9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RowHeight="13.2" x14ac:dyDescent="0.25"/>
  <cols>
    <col min="1" max="1" width="35.88671875" customWidth="1"/>
    <col min="2" max="2" width="53.5546875" customWidth="1"/>
  </cols>
  <sheetData>
    <row r="1" spans="1:2" ht="13.8" x14ac:dyDescent="0.25">
      <c r="A1" s="3" t="s">
        <v>35</v>
      </c>
      <c r="B1" s="2" t="s">
        <v>71</v>
      </c>
    </row>
    <row r="2" spans="1:2" ht="13.8" x14ac:dyDescent="0.25">
      <c r="A2" s="3" t="s">
        <v>42</v>
      </c>
      <c r="B2" s="2" t="s">
        <v>72</v>
      </c>
    </row>
    <row r="3" spans="1:2" ht="13.8" x14ac:dyDescent="0.25">
      <c r="A3" s="3" t="s">
        <v>43</v>
      </c>
      <c r="B3" s="2" t="s">
        <v>61</v>
      </c>
    </row>
    <row r="4" spans="1:2" ht="13.8" x14ac:dyDescent="0.25">
      <c r="A4" s="3" t="s">
        <v>49</v>
      </c>
      <c r="B4" s="7" t="s">
        <v>62</v>
      </c>
    </row>
    <row r="5" spans="1:2" ht="13.8" x14ac:dyDescent="0.25">
      <c r="A5" s="3" t="s">
        <v>40</v>
      </c>
      <c r="B5" s="2" t="s">
        <v>73</v>
      </c>
    </row>
    <row r="6" spans="1:2" ht="13.8" x14ac:dyDescent="0.25">
      <c r="A6" s="3" t="s">
        <v>39</v>
      </c>
      <c r="B6" s="10">
        <v>187500</v>
      </c>
    </row>
    <row r="7" spans="1:2" ht="13.8" x14ac:dyDescent="0.25">
      <c r="A7" s="3" t="s">
        <v>47</v>
      </c>
      <c r="B7" s="2" t="s">
        <v>64</v>
      </c>
    </row>
    <row r="8" spans="1:2" ht="13.8" x14ac:dyDescent="0.25">
      <c r="A8" s="3" t="s">
        <v>6</v>
      </c>
      <c r="B8" s="2" t="s">
        <v>74</v>
      </c>
    </row>
    <row r="9" spans="1:2" ht="13.8" x14ac:dyDescent="0.25">
      <c r="A9" s="3" t="s">
        <v>10</v>
      </c>
      <c r="B9" s="7" t="s">
        <v>21</v>
      </c>
    </row>
    <row r="10" spans="1:2" ht="13.8" x14ac:dyDescent="0.25">
      <c r="A10" s="3" t="s">
        <v>14</v>
      </c>
      <c r="B10" s="2" t="s">
        <v>65</v>
      </c>
    </row>
    <row r="11" spans="1:2" ht="13.8" x14ac:dyDescent="0.25">
      <c r="A11" s="3" t="s">
        <v>11</v>
      </c>
      <c r="B11" s="2" t="s">
        <v>66</v>
      </c>
    </row>
    <row r="12" spans="1:2" ht="13.8" x14ac:dyDescent="0.25">
      <c r="A12" s="3" t="s">
        <v>22</v>
      </c>
      <c r="B12" s="2" t="s">
        <v>75</v>
      </c>
    </row>
    <row r="13" spans="1:2" ht="13.8" x14ac:dyDescent="0.25">
      <c r="A13" s="3" t="s">
        <v>32</v>
      </c>
      <c r="B13" s="11" t="s">
        <v>89</v>
      </c>
    </row>
    <row r="14" spans="1:2" ht="13.8" x14ac:dyDescent="0.25">
      <c r="A14" s="3" t="s">
        <v>30</v>
      </c>
    </row>
    <row r="15" spans="1:2" ht="13.8" x14ac:dyDescent="0.25">
      <c r="A15" s="3" t="s">
        <v>1</v>
      </c>
    </row>
    <row r="16" spans="1:2" ht="13.8" x14ac:dyDescent="0.25">
      <c r="A16" s="3" t="s">
        <v>1</v>
      </c>
    </row>
    <row r="17" spans="1:1" ht="13.8" x14ac:dyDescent="0.25">
      <c r="A17" s="3" t="s">
        <v>1</v>
      </c>
    </row>
  </sheetData>
  <hyperlinks>
    <hyperlink ref="B4" r:id="rId1"/>
    <hyperlink ref="B9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3" sqref="B13"/>
    </sheetView>
  </sheetViews>
  <sheetFormatPr defaultRowHeight="13.2" x14ac:dyDescent="0.25"/>
  <cols>
    <col min="1" max="1" width="36.33203125" customWidth="1"/>
    <col min="2" max="2" width="48.109375" customWidth="1"/>
  </cols>
  <sheetData>
    <row r="1" spans="1:2" ht="26.4" x14ac:dyDescent="0.25">
      <c r="A1" s="3" t="s">
        <v>35</v>
      </c>
      <c r="B1" s="2" t="s">
        <v>76</v>
      </c>
    </row>
    <row r="2" spans="1:2" ht="13.8" x14ac:dyDescent="0.25">
      <c r="A2" s="3" t="s">
        <v>42</v>
      </c>
      <c r="B2" s="2" t="s">
        <v>77</v>
      </c>
    </row>
    <row r="3" spans="1:2" ht="26.4" x14ac:dyDescent="0.25">
      <c r="A3" s="3" t="s">
        <v>43</v>
      </c>
      <c r="B3" s="2" t="s">
        <v>61</v>
      </c>
    </row>
    <row r="4" spans="1:2" ht="13.8" x14ac:dyDescent="0.25">
      <c r="A4" s="3" t="s">
        <v>49</v>
      </c>
      <c r="B4" s="7" t="s">
        <v>62</v>
      </c>
    </row>
    <row r="5" spans="1:2" ht="13.8" x14ac:dyDescent="0.25">
      <c r="A5" s="3" t="s">
        <v>40</v>
      </c>
      <c r="B5" s="2" t="s">
        <v>78</v>
      </c>
    </row>
    <row r="6" spans="1:2" ht="13.8" x14ac:dyDescent="0.25">
      <c r="A6" s="3" t="s">
        <v>39</v>
      </c>
      <c r="B6" s="2" t="s">
        <v>90</v>
      </c>
    </row>
    <row r="7" spans="1:2" ht="13.8" x14ac:dyDescent="0.25">
      <c r="A7" s="3" t="s">
        <v>47</v>
      </c>
      <c r="B7" s="2" t="s">
        <v>64</v>
      </c>
    </row>
    <row r="8" spans="1:2" ht="13.8" x14ac:dyDescent="0.25">
      <c r="A8" s="3" t="s">
        <v>6</v>
      </c>
      <c r="B8" s="2" t="s">
        <v>65</v>
      </c>
    </row>
    <row r="9" spans="1:2" ht="13.8" x14ac:dyDescent="0.25">
      <c r="A9" s="3" t="s">
        <v>10</v>
      </c>
      <c r="B9" s="7" t="s">
        <v>21</v>
      </c>
    </row>
    <row r="10" spans="1:2" ht="13.8" x14ac:dyDescent="0.25">
      <c r="A10" s="3" t="s">
        <v>14</v>
      </c>
      <c r="B10" s="2" t="s">
        <v>66</v>
      </c>
    </row>
    <row r="11" spans="1:2" ht="13.8" x14ac:dyDescent="0.25">
      <c r="A11" s="3" t="s">
        <v>11</v>
      </c>
      <c r="B11" s="12" t="s">
        <v>67</v>
      </c>
    </row>
    <row r="12" spans="1:2" ht="13.8" x14ac:dyDescent="0.25">
      <c r="A12" s="3" t="s">
        <v>22</v>
      </c>
      <c r="B12" s="11" t="s">
        <v>79</v>
      </c>
    </row>
    <row r="13" spans="1:2" ht="13.8" x14ac:dyDescent="0.25">
      <c r="A13" s="3" t="s">
        <v>32</v>
      </c>
      <c r="B13" s="13" t="s">
        <v>80</v>
      </c>
    </row>
    <row r="14" spans="1:2" ht="13.8" x14ac:dyDescent="0.25">
      <c r="A14" s="3" t="s">
        <v>30</v>
      </c>
    </row>
    <row r="15" spans="1:2" ht="13.8" x14ac:dyDescent="0.25">
      <c r="A15" s="3" t="s">
        <v>1</v>
      </c>
    </row>
    <row r="16" spans="1:2" ht="13.8" x14ac:dyDescent="0.25">
      <c r="A16" s="3" t="s">
        <v>1</v>
      </c>
    </row>
    <row r="17" spans="1:1" ht="13.8" x14ac:dyDescent="0.25">
      <c r="A17" s="3" t="s">
        <v>1</v>
      </c>
    </row>
  </sheetData>
  <hyperlinks>
    <hyperlink ref="B4" r:id="rId1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AANAPISI2</vt:lpstr>
      <vt:lpstr>AANAPISI</vt:lpstr>
      <vt:lpstr>TRIO</vt:lpstr>
      <vt:lpstr>HIT</vt:lpstr>
      <vt:lpstr>HWI</vt:lpstr>
      <vt:lpstr>Personal Care</vt:lpstr>
      <vt:lpstr>NCAETC</vt:lpstr>
      <vt:lpstr>NCAETC CTE</vt:lpstr>
      <vt:lpstr>NCAETC HUB</vt:lpstr>
      <vt:lpstr>Summary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Kashima</dc:creator>
  <cp:lastModifiedBy>Administrator</cp:lastModifiedBy>
  <cp:lastPrinted>2012-03-20T19:56:06Z</cp:lastPrinted>
  <dcterms:created xsi:type="dcterms:W3CDTF">2011-10-10T18:24:31Z</dcterms:created>
  <dcterms:modified xsi:type="dcterms:W3CDTF">2012-06-19T00:15:24Z</dcterms:modified>
</cp:coreProperties>
</file>